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dokumenty na internet\2022\leden\"/>
    </mc:Choice>
  </mc:AlternateContent>
  <xr:revisionPtr revIDLastSave="0" documentId="8_{85197960-1B23-4CEC-8287-9BA0B4B67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" sheetId="1" r:id="rId1"/>
    <sheet name="1" sheetId="2" state="hidden" r:id="rId2"/>
    <sheet name="2" sheetId="3" state="hidden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</sheets>
  <definedNames>
    <definedName name="_xlnm._FilterDatabase" localSheetId="4" hidden="1">'4'!$A$6:$O$131</definedName>
    <definedName name="_xlnm._FilterDatabase" localSheetId="6" hidden="1">'6'!$A$6:$O$27</definedName>
    <definedName name="_xlnm._FilterDatabase" localSheetId="8" hidden="1">'8'!$A$6:$O$77</definedName>
    <definedName name="_xlnm.Print_Titles" localSheetId="1">'1'!$1:$6</definedName>
    <definedName name="_xlnm.Print_Titles" localSheetId="2">'2'!$1:$6</definedName>
    <definedName name="_xlnm.Print_Titles" localSheetId="3">'3'!$1:$6</definedName>
    <definedName name="_xlnm.Print_Titles" localSheetId="4">'4'!$1:$6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'8'!$1:$6</definedName>
    <definedName name="_xlnm.Print_Titles" localSheetId="0">Rekapitulace!$1:$6</definedName>
    <definedName name="_xlnm.Print_Area" localSheetId="1">'1'!$A$1:$J$14</definedName>
    <definedName name="_xlnm.Print_Area" localSheetId="2">'2'!$A$1:$J$14</definedName>
    <definedName name="_xlnm.Print_Area" localSheetId="3">'3'!$A$1:$J$32</definedName>
    <definedName name="_xlnm.Print_Area" localSheetId="4">'4'!$A$1:$J$138</definedName>
    <definedName name="_xlnm.Print_Area" localSheetId="5">'5'!$A$1:$J$18</definedName>
    <definedName name="_xlnm.Print_Area" localSheetId="6">'6'!$A$1:$J$34</definedName>
    <definedName name="_xlnm.Print_Area" localSheetId="7">'7'!$A$1:$J$17</definedName>
    <definedName name="_xlnm.Print_Area" localSheetId="8">'8'!$A$1:$J$84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9" l="1"/>
  <c r="M76" i="9"/>
  <c r="J76" i="9"/>
  <c r="N75" i="9"/>
  <c r="M75" i="9"/>
  <c r="J75" i="9"/>
  <c r="J73" i="9" s="1"/>
  <c r="J10" i="8" s="1"/>
  <c r="N74" i="9"/>
  <c r="M74" i="9"/>
  <c r="M73" i="9" s="1"/>
  <c r="M10" i="8" s="1"/>
  <c r="J74" i="9"/>
  <c r="N72" i="9"/>
  <c r="M72" i="9"/>
  <c r="J72" i="9"/>
  <c r="N71" i="9"/>
  <c r="M71" i="9"/>
  <c r="J71" i="9"/>
  <c r="N70" i="9"/>
  <c r="M70" i="9"/>
  <c r="J70" i="9"/>
  <c r="N69" i="9"/>
  <c r="M69" i="9"/>
  <c r="J69" i="9"/>
  <c r="N68" i="9"/>
  <c r="M68" i="9"/>
  <c r="J68" i="9"/>
  <c r="N67" i="9"/>
  <c r="M67" i="9"/>
  <c r="J67" i="9"/>
  <c r="N66" i="9"/>
  <c r="M66" i="9"/>
  <c r="J66" i="9"/>
  <c r="N65" i="9"/>
  <c r="M65" i="9"/>
  <c r="J65" i="9"/>
  <c r="N64" i="9"/>
  <c r="M64" i="9"/>
  <c r="J64" i="9"/>
  <c r="N63" i="9"/>
  <c r="M63" i="9"/>
  <c r="J63" i="9"/>
  <c r="N62" i="9"/>
  <c r="M62" i="9"/>
  <c r="J62" i="9"/>
  <c r="N61" i="9"/>
  <c r="M61" i="9"/>
  <c r="J61" i="9"/>
  <c r="N60" i="9"/>
  <c r="M60" i="9"/>
  <c r="J60" i="9"/>
  <c r="N59" i="9"/>
  <c r="M59" i="9"/>
  <c r="J59" i="9"/>
  <c r="N58" i="9"/>
  <c r="M58" i="9"/>
  <c r="J58" i="9"/>
  <c r="N57" i="9"/>
  <c r="M57" i="9"/>
  <c r="J57" i="9"/>
  <c r="N56" i="9"/>
  <c r="M56" i="9"/>
  <c r="J56" i="9"/>
  <c r="N55" i="9"/>
  <c r="M55" i="9"/>
  <c r="J55" i="9"/>
  <c r="N54" i="9"/>
  <c r="M54" i="9"/>
  <c r="J54" i="9"/>
  <c r="N53" i="9"/>
  <c r="M53" i="9"/>
  <c r="J53" i="9"/>
  <c r="N52" i="9"/>
  <c r="M52" i="9"/>
  <c r="J52" i="9"/>
  <c r="N51" i="9"/>
  <c r="M51" i="9"/>
  <c r="J51" i="9"/>
  <c r="N50" i="9"/>
  <c r="M50" i="9"/>
  <c r="J50" i="9"/>
  <c r="N49" i="9"/>
  <c r="M49" i="9"/>
  <c r="J49" i="9"/>
  <c r="N48" i="9"/>
  <c r="M48" i="9"/>
  <c r="J48" i="9"/>
  <c r="J46" i="9" s="1"/>
  <c r="J9" i="8" s="1"/>
  <c r="N47" i="9"/>
  <c r="M47" i="9"/>
  <c r="J47" i="9"/>
  <c r="N45" i="9"/>
  <c r="M45" i="9"/>
  <c r="J45" i="9"/>
  <c r="N44" i="9"/>
  <c r="M44" i="9"/>
  <c r="J44" i="9"/>
  <c r="N43" i="9"/>
  <c r="M43" i="9"/>
  <c r="J43" i="9"/>
  <c r="N42" i="9"/>
  <c r="M42" i="9"/>
  <c r="J42" i="9"/>
  <c r="N41" i="9"/>
  <c r="M41" i="9"/>
  <c r="J41" i="9"/>
  <c r="N40" i="9"/>
  <c r="M40" i="9"/>
  <c r="J40" i="9"/>
  <c r="N39" i="9"/>
  <c r="M39" i="9"/>
  <c r="J39" i="9"/>
  <c r="N38" i="9"/>
  <c r="M38" i="9"/>
  <c r="J38" i="9"/>
  <c r="N37" i="9"/>
  <c r="M37" i="9"/>
  <c r="J37" i="9"/>
  <c r="N36" i="9"/>
  <c r="M36" i="9"/>
  <c r="J36" i="9"/>
  <c r="N35" i="9"/>
  <c r="M35" i="9"/>
  <c r="J35" i="9"/>
  <c r="N34" i="9"/>
  <c r="M34" i="9"/>
  <c r="J34" i="9"/>
  <c r="N33" i="9"/>
  <c r="M33" i="9"/>
  <c r="J33" i="9"/>
  <c r="N32" i="9"/>
  <c r="M32" i="9"/>
  <c r="J32" i="9"/>
  <c r="N31" i="9"/>
  <c r="M31" i="9"/>
  <c r="J31" i="9"/>
  <c r="N30" i="9"/>
  <c r="M30" i="9"/>
  <c r="J30" i="9"/>
  <c r="N29" i="9"/>
  <c r="M29" i="9"/>
  <c r="J29" i="9"/>
  <c r="N28" i="9"/>
  <c r="M28" i="9"/>
  <c r="J28" i="9"/>
  <c r="N27" i="9"/>
  <c r="M27" i="9"/>
  <c r="J27" i="9"/>
  <c r="N26" i="9"/>
  <c r="M26" i="9"/>
  <c r="J26" i="9"/>
  <c r="N25" i="9"/>
  <c r="M25" i="9"/>
  <c r="J25" i="9"/>
  <c r="N24" i="9"/>
  <c r="M24" i="9"/>
  <c r="J24" i="9"/>
  <c r="N23" i="9"/>
  <c r="M23" i="9"/>
  <c r="J23" i="9"/>
  <c r="N22" i="9"/>
  <c r="M22" i="9"/>
  <c r="J22" i="9"/>
  <c r="N21" i="9"/>
  <c r="M21" i="9"/>
  <c r="J21" i="9"/>
  <c r="N20" i="9"/>
  <c r="M20" i="9"/>
  <c r="J20" i="9"/>
  <c r="N19" i="9"/>
  <c r="M19" i="9"/>
  <c r="J19" i="9"/>
  <c r="N18" i="9"/>
  <c r="M18" i="9"/>
  <c r="J18" i="9"/>
  <c r="N17" i="9"/>
  <c r="M17" i="9"/>
  <c r="J17" i="9"/>
  <c r="N16" i="9"/>
  <c r="M16" i="9"/>
  <c r="J16" i="9"/>
  <c r="N15" i="9"/>
  <c r="M15" i="9"/>
  <c r="J15" i="9"/>
  <c r="N14" i="9"/>
  <c r="M14" i="9"/>
  <c r="J14" i="9"/>
  <c r="N13" i="9"/>
  <c r="M13" i="9"/>
  <c r="J13" i="9"/>
  <c r="N12" i="9"/>
  <c r="M12" i="9"/>
  <c r="J12" i="9"/>
  <c r="N11" i="9"/>
  <c r="M11" i="9"/>
  <c r="J11" i="9"/>
  <c r="N10" i="9"/>
  <c r="M10" i="9"/>
  <c r="J10" i="9"/>
  <c r="N7" i="9"/>
  <c r="N7" i="8" s="1"/>
  <c r="N8" i="9"/>
  <c r="M8" i="9"/>
  <c r="M7" i="9" s="1"/>
  <c r="J8" i="9"/>
  <c r="J7" i="9" s="1"/>
  <c r="H15" i="8"/>
  <c r="H14" i="8"/>
  <c r="N77" i="9"/>
  <c r="M77" i="9"/>
  <c r="J77" i="9"/>
  <c r="N6" i="9"/>
  <c r="M6" i="9"/>
  <c r="I6" i="9"/>
  <c r="H82" i="9" s="1"/>
  <c r="H6" i="9"/>
  <c r="H81" i="9" s="1"/>
  <c r="N6" i="8"/>
  <c r="M6" i="8"/>
  <c r="I6" i="8"/>
  <c r="N26" i="7"/>
  <c r="N25" i="7" s="1"/>
  <c r="N11" i="6" s="1"/>
  <c r="M26" i="7"/>
  <c r="M25" i="7" s="1"/>
  <c r="M11" i="6" s="1"/>
  <c r="J26" i="7"/>
  <c r="J25" i="7" s="1"/>
  <c r="J11" i="6" s="1"/>
  <c r="N24" i="7"/>
  <c r="M24" i="7"/>
  <c r="J24" i="7"/>
  <c r="N23" i="7"/>
  <c r="M23" i="7"/>
  <c r="J23" i="7"/>
  <c r="N22" i="7"/>
  <c r="M22" i="7"/>
  <c r="J22" i="7"/>
  <c r="N21" i="7"/>
  <c r="N20" i="7" s="1"/>
  <c r="N10" i="6" s="1"/>
  <c r="M21" i="7"/>
  <c r="J21" i="7"/>
  <c r="N19" i="7"/>
  <c r="N18" i="7" s="1"/>
  <c r="N9" i="6" s="1"/>
  <c r="M19" i="7"/>
  <c r="M18" i="7" s="1"/>
  <c r="M9" i="6" s="1"/>
  <c r="J19" i="7"/>
  <c r="J18" i="7" s="1"/>
  <c r="J9" i="6" s="1"/>
  <c r="N17" i="7"/>
  <c r="M17" i="7"/>
  <c r="J17" i="7"/>
  <c r="N16" i="7"/>
  <c r="M16" i="7"/>
  <c r="J16" i="7"/>
  <c r="N15" i="7"/>
  <c r="M15" i="7"/>
  <c r="J15" i="7"/>
  <c r="N14" i="7"/>
  <c r="M14" i="7"/>
  <c r="J14" i="7"/>
  <c r="N13" i="7"/>
  <c r="M13" i="7"/>
  <c r="J13" i="7"/>
  <c r="N11" i="7"/>
  <c r="M11" i="7"/>
  <c r="J11" i="7"/>
  <c r="N10" i="7"/>
  <c r="M10" i="7"/>
  <c r="J10" i="7"/>
  <c r="N9" i="7"/>
  <c r="M9" i="7"/>
  <c r="J9" i="7"/>
  <c r="N8" i="7"/>
  <c r="M8" i="7"/>
  <c r="J8" i="7"/>
  <c r="H16" i="6"/>
  <c r="H15" i="6"/>
  <c r="N27" i="7"/>
  <c r="M27" i="7"/>
  <c r="J27" i="7"/>
  <c r="N6" i="7"/>
  <c r="M6" i="7"/>
  <c r="I6" i="7"/>
  <c r="H32" i="7" s="1"/>
  <c r="H6" i="7"/>
  <c r="H31" i="7" s="1"/>
  <c r="N6" i="6"/>
  <c r="M6" i="6"/>
  <c r="I6" i="6"/>
  <c r="N130" i="5"/>
  <c r="N129" i="5" s="1"/>
  <c r="N25" i="4" s="1"/>
  <c r="M130" i="5"/>
  <c r="M129" i="5" s="1"/>
  <c r="M25" i="4" s="1"/>
  <c r="J130" i="5"/>
  <c r="J129" i="5" s="1"/>
  <c r="J25" i="4" s="1"/>
  <c r="J127" i="5"/>
  <c r="J24" i="4" s="1"/>
  <c r="N128" i="5"/>
  <c r="N127" i="5" s="1"/>
  <c r="N24" i="4" s="1"/>
  <c r="M128" i="5"/>
  <c r="M127" i="5" s="1"/>
  <c r="M24" i="4" s="1"/>
  <c r="J128" i="5"/>
  <c r="N126" i="5"/>
  <c r="M126" i="5"/>
  <c r="J126" i="5"/>
  <c r="N125" i="5"/>
  <c r="M125" i="5"/>
  <c r="J125" i="5"/>
  <c r="N123" i="5"/>
  <c r="N122" i="5" s="1"/>
  <c r="N22" i="4" s="1"/>
  <c r="M123" i="5"/>
  <c r="M122" i="5" s="1"/>
  <c r="M22" i="4" s="1"/>
  <c r="J123" i="5"/>
  <c r="J122" i="5" s="1"/>
  <c r="J22" i="4" s="1"/>
  <c r="N121" i="5"/>
  <c r="M121" i="5"/>
  <c r="J121" i="5"/>
  <c r="N120" i="5"/>
  <c r="M120" i="5"/>
  <c r="J120" i="5"/>
  <c r="N119" i="5"/>
  <c r="M119" i="5"/>
  <c r="J119" i="5"/>
  <c r="N118" i="5"/>
  <c r="M118" i="5"/>
  <c r="J118" i="5"/>
  <c r="N117" i="5"/>
  <c r="M117" i="5"/>
  <c r="J117" i="5"/>
  <c r="N116" i="5"/>
  <c r="M116" i="5"/>
  <c r="J116" i="5"/>
  <c r="N115" i="5"/>
  <c r="M115" i="5"/>
  <c r="J115" i="5"/>
  <c r="N113" i="5"/>
  <c r="M113" i="5"/>
  <c r="J113" i="5"/>
  <c r="N112" i="5"/>
  <c r="M112" i="5"/>
  <c r="J112" i="5"/>
  <c r="N111" i="5"/>
  <c r="M111" i="5"/>
  <c r="J111" i="5"/>
  <c r="N109" i="5"/>
  <c r="M109" i="5"/>
  <c r="J109" i="5"/>
  <c r="N108" i="5"/>
  <c r="M108" i="5"/>
  <c r="J108" i="5"/>
  <c r="N107" i="5"/>
  <c r="M107" i="5"/>
  <c r="J107" i="5"/>
  <c r="N106" i="5"/>
  <c r="M106" i="5"/>
  <c r="J106" i="5"/>
  <c r="N105" i="5"/>
  <c r="M105" i="5"/>
  <c r="J105" i="5"/>
  <c r="N104" i="5"/>
  <c r="M104" i="5"/>
  <c r="J104" i="5"/>
  <c r="N103" i="5"/>
  <c r="M103" i="5"/>
  <c r="J103" i="5"/>
  <c r="N101" i="5"/>
  <c r="M101" i="5"/>
  <c r="J101" i="5"/>
  <c r="N100" i="5"/>
  <c r="M100" i="5"/>
  <c r="J100" i="5"/>
  <c r="N99" i="5"/>
  <c r="M99" i="5"/>
  <c r="J99" i="5"/>
  <c r="N98" i="5"/>
  <c r="M98" i="5"/>
  <c r="J98" i="5"/>
  <c r="N97" i="5"/>
  <c r="M97" i="5"/>
  <c r="J97" i="5"/>
  <c r="N96" i="5"/>
  <c r="M96" i="5"/>
  <c r="J96" i="5"/>
  <c r="N95" i="5"/>
  <c r="M95" i="5"/>
  <c r="J95" i="5"/>
  <c r="N94" i="5"/>
  <c r="M94" i="5"/>
  <c r="J94" i="5"/>
  <c r="N93" i="5"/>
  <c r="M93" i="5"/>
  <c r="J93" i="5"/>
  <c r="N92" i="5"/>
  <c r="M92" i="5"/>
  <c r="J92" i="5"/>
  <c r="N91" i="5"/>
  <c r="M91" i="5"/>
  <c r="J91" i="5"/>
  <c r="N90" i="5"/>
  <c r="M90" i="5"/>
  <c r="J90" i="5"/>
  <c r="N88" i="5"/>
  <c r="M88" i="5"/>
  <c r="J88" i="5"/>
  <c r="N87" i="5"/>
  <c r="M87" i="5"/>
  <c r="J87" i="5"/>
  <c r="N86" i="5"/>
  <c r="M86" i="5"/>
  <c r="J86" i="5"/>
  <c r="N85" i="5"/>
  <c r="M85" i="5"/>
  <c r="J85" i="5"/>
  <c r="N84" i="5"/>
  <c r="M84" i="5"/>
  <c r="J84" i="5"/>
  <c r="N83" i="5"/>
  <c r="M83" i="5"/>
  <c r="J83" i="5"/>
  <c r="N81" i="5"/>
  <c r="M81" i="5"/>
  <c r="J81" i="5"/>
  <c r="N80" i="5"/>
  <c r="M80" i="5"/>
  <c r="J80" i="5"/>
  <c r="N79" i="5"/>
  <c r="M79" i="5"/>
  <c r="J79" i="5"/>
  <c r="N78" i="5"/>
  <c r="M78" i="5"/>
  <c r="J78" i="5"/>
  <c r="N77" i="5"/>
  <c r="M77" i="5"/>
  <c r="J77" i="5"/>
  <c r="N76" i="5"/>
  <c r="M76" i="5"/>
  <c r="J76" i="5"/>
  <c r="N75" i="5"/>
  <c r="M75" i="5"/>
  <c r="J75" i="5"/>
  <c r="N73" i="5"/>
  <c r="M73" i="5"/>
  <c r="J73" i="5"/>
  <c r="N72" i="5"/>
  <c r="M72" i="5"/>
  <c r="J72" i="5"/>
  <c r="N71" i="5"/>
  <c r="M71" i="5"/>
  <c r="J71" i="5"/>
  <c r="N69" i="5"/>
  <c r="M69" i="5"/>
  <c r="J69" i="5"/>
  <c r="N68" i="5"/>
  <c r="M68" i="5"/>
  <c r="J68" i="5"/>
  <c r="N67" i="5"/>
  <c r="M67" i="5"/>
  <c r="J67" i="5"/>
  <c r="N66" i="5"/>
  <c r="M66" i="5"/>
  <c r="J66" i="5"/>
  <c r="N65" i="5"/>
  <c r="M65" i="5"/>
  <c r="J65" i="5"/>
  <c r="N63" i="5"/>
  <c r="N62" i="5" s="1"/>
  <c r="N13" i="4" s="1"/>
  <c r="M63" i="5"/>
  <c r="M62" i="5" s="1"/>
  <c r="M13" i="4" s="1"/>
  <c r="J63" i="5"/>
  <c r="J62" i="5" s="1"/>
  <c r="J13" i="4" s="1"/>
  <c r="N61" i="5"/>
  <c r="M61" i="5"/>
  <c r="J61" i="5"/>
  <c r="N60" i="5"/>
  <c r="M60" i="5"/>
  <c r="J60" i="5"/>
  <c r="N59" i="5"/>
  <c r="M59" i="5"/>
  <c r="J59" i="5"/>
  <c r="N58" i="5"/>
  <c r="M58" i="5"/>
  <c r="J58" i="5"/>
  <c r="N57" i="5"/>
  <c r="M57" i="5"/>
  <c r="J57" i="5"/>
  <c r="N56" i="5"/>
  <c r="M56" i="5"/>
  <c r="J56" i="5"/>
  <c r="N55" i="5"/>
  <c r="M55" i="5"/>
  <c r="J55" i="5"/>
  <c r="N54" i="5"/>
  <c r="M54" i="5"/>
  <c r="J54" i="5"/>
  <c r="N53" i="5"/>
  <c r="M53" i="5"/>
  <c r="J53" i="5"/>
  <c r="N51" i="5"/>
  <c r="M51" i="5"/>
  <c r="J51" i="5"/>
  <c r="N50" i="5"/>
  <c r="M50" i="5"/>
  <c r="J50" i="5"/>
  <c r="N49" i="5"/>
  <c r="M49" i="5"/>
  <c r="J49" i="5"/>
  <c r="N48" i="5"/>
  <c r="M48" i="5"/>
  <c r="J48" i="5"/>
  <c r="N47" i="5"/>
  <c r="M47" i="5"/>
  <c r="J47" i="5"/>
  <c r="N46" i="5"/>
  <c r="M46" i="5"/>
  <c r="J46" i="5"/>
  <c r="N45" i="5"/>
  <c r="M45" i="5"/>
  <c r="J45" i="5"/>
  <c r="N44" i="5"/>
  <c r="M44" i="5"/>
  <c r="J44" i="5"/>
  <c r="N42" i="5"/>
  <c r="M42" i="5"/>
  <c r="J42" i="5"/>
  <c r="N41" i="5"/>
  <c r="M41" i="5"/>
  <c r="J41" i="5"/>
  <c r="N40" i="5"/>
  <c r="M40" i="5"/>
  <c r="J40" i="5"/>
  <c r="N39" i="5"/>
  <c r="M39" i="5"/>
  <c r="J39" i="5"/>
  <c r="N38" i="5"/>
  <c r="M38" i="5"/>
  <c r="J38" i="5"/>
  <c r="N36" i="5"/>
  <c r="M36" i="5"/>
  <c r="J36" i="5"/>
  <c r="N35" i="5"/>
  <c r="M35" i="5"/>
  <c r="J35" i="5"/>
  <c r="N34" i="5"/>
  <c r="M34" i="5"/>
  <c r="J34" i="5"/>
  <c r="N33" i="5"/>
  <c r="M33" i="5"/>
  <c r="J33" i="5"/>
  <c r="N32" i="5"/>
  <c r="M32" i="5"/>
  <c r="J32" i="5"/>
  <c r="N31" i="5"/>
  <c r="M31" i="5"/>
  <c r="J31" i="5"/>
  <c r="N30" i="5"/>
  <c r="M30" i="5"/>
  <c r="J30" i="5"/>
  <c r="N29" i="5"/>
  <c r="M29" i="5"/>
  <c r="J29" i="5"/>
  <c r="N28" i="5"/>
  <c r="M28" i="5"/>
  <c r="J28" i="5"/>
  <c r="N27" i="5"/>
  <c r="M27" i="5"/>
  <c r="J27" i="5"/>
  <c r="N26" i="5"/>
  <c r="M26" i="5"/>
  <c r="J26" i="5"/>
  <c r="N24" i="5"/>
  <c r="M24" i="5"/>
  <c r="J24" i="5"/>
  <c r="N23" i="5"/>
  <c r="M23" i="5"/>
  <c r="J23" i="5"/>
  <c r="N22" i="5"/>
  <c r="M22" i="5"/>
  <c r="J22" i="5"/>
  <c r="N21" i="5"/>
  <c r="M21" i="5"/>
  <c r="J21" i="5"/>
  <c r="N20" i="5"/>
  <c r="M20" i="5"/>
  <c r="J20" i="5"/>
  <c r="N19" i="5"/>
  <c r="M19" i="5"/>
  <c r="J19" i="5"/>
  <c r="N18" i="5"/>
  <c r="M18" i="5"/>
  <c r="J18" i="5"/>
  <c r="N17" i="5"/>
  <c r="M17" i="5"/>
  <c r="J17" i="5"/>
  <c r="N15" i="5"/>
  <c r="M15" i="5"/>
  <c r="J15" i="5"/>
  <c r="N14" i="5"/>
  <c r="M14" i="5"/>
  <c r="J14" i="5"/>
  <c r="N13" i="5"/>
  <c r="M13" i="5"/>
  <c r="J13" i="5"/>
  <c r="N12" i="5"/>
  <c r="M12" i="5"/>
  <c r="J12" i="5"/>
  <c r="N11" i="5"/>
  <c r="M11" i="5"/>
  <c r="J11" i="5"/>
  <c r="N10" i="5"/>
  <c r="M10" i="5"/>
  <c r="J10" i="5"/>
  <c r="N9" i="5"/>
  <c r="M9" i="5"/>
  <c r="J9" i="5"/>
  <c r="N8" i="5"/>
  <c r="M8" i="5"/>
  <c r="J8" i="5"/>
  <c r="H30" i="4"/>
  <c r="H29" i="4"/>
  <c r="N131" i="5"/>
  <c r="M131" i="5"/>
  <c r="J131" i="5"/>
  <c r="N6" i="5"/>
  <c r="M6" i="5"/>
  <c r="I6" i="5"/>
  <c r="H136" i="5" s="1"/>
  <c r="H6" i="5"/>
  <c r="H135" i="5" s="1"/>
  <c r="N6" i="4"/>
  <c r="M6" i="4"/>
  <c r="I6" i="4"/>
  <c r="N6" i="3"/>
  <c r="M6" i="3"/>
  <c r="I6" i="3"/>
  <c r="H12" i="3" s="1"/>
  <c r="H6" i="3"/>
  <c r="H11" i="3" s="1"/>
  <c r="N7" i="2"/>
  <c r="M7" i="2"/>
  <c r="N6" i="2"/>
  <c r="M6" i="2"/>
  <c r="I6" i="2"/>
  <c r="H12" i="2" s="1"/>
  <c r="H6" i="2"/>
  <c r="H11" i="2" s="1"/>
  <c r="J110" i="5" l="1"/>
  <c r="J20" i="4" s="1"/>
  <c r="J20" i="7"/>
  <c r="J10" i="6" s="1"/>
  <c r="J9" i="9"/>
  <c r="J8" i="8" s="1"/>
  <c r="J7" i="7"/>
  <c r="J7" i="6" s="1"/>
  <c r="J13" i="6" s="1"/>
  <c r="J12" i="7"/>
  <c r="J8" i="6" s="1"/>
  <c r="N7" i="7"/>
  <c r="N7" i="6" s="1"/>
  <c r="N12" i="7"/>
  <c r="N8" i="6" s="1"/>
  <c r="M46" i="9"/>
  <c r="M9" i="8" s="1"/>
  <c r="M12" i="7"/>
  <c r="M8" i="6" s="1"/>
  <c r="N9" i="9"/>
  <c r="N8" i="8" s="1"/>
  <c r="N46" i="9"/>
  <c r="N9" i="8" s="1"/>
  <c r="M7" i="7"/>
  <c r="J31" i="7" s="1"/>
  <c r="G10" i="1" s="1"/>
  <c r="M20" i="7"/>
  <c r="M10" i="6" s="1"/>
  <c r="M124" i="5"/>
  <c r="M23" i="4" s="1"/>
  <c r="M9" i="9"/>
  <c r="M8" i="8" s="1"/>
  <c r="N73" i="9"/>
  <c r="N10" i="8" s="1"/>
  <c r="M7" i="5"/>
  <c r="M16" i="5"/>
  <c r="M8" i="4" s="1"/>
  <c r="M25" i="5"/>
  <c r="M9" i="4" s="1"/>
  <c r="N25" i="5"/>
  <c r="N9" i="4" s="1"/>
  <c r="J37" i="5"/>
  <c r="J10" i="4" s="1"/>
  <c r="M37" i="5"/>
  <c r="M10" i="4" s="1"/>
  <c r="M43" i="5"/>
  <c r="M11" i="4" s="1"/>
  <c r="M52" i="5"/>
  <c r="M12" i="4" s="1"/>
  <c r="N52" i="5"/>
  <c r="N12" i="4" s="1"/>
  <c r="M70" i="5"/>
  <c r="M15" i="4" s="1"/>
  <c r="J124" i="5"/>
  <c r="J23" i="4" s="1"/>
  <c r="M64" i="5"/>
  <c r="M14" i="4" s="1"/>
  <c r="N64" i="5"/>
  <c r="N14" i="4" s="1"/>
  <c r="N70" i="5"/>
  <c r="N15" i="4" s="1"/>
  <c r="M74" i="5"/>
  <c r="M16" i="4" s="1"/>
  <c r="N74" i="5"/>
  <c r="N16" i="4" s="1"/>
  <c r="J74" i="5"/>
  <c r="J16" i="4" s="1"/>
  <c r="N89" i="5"/>
  <c r="N18" i="4" s="1"/>
  <c r="N102" i="5"/>
  <c r="N19" i="4" s="1"/>
  <c r="M110" i="5"/>
  <c r="M20" i="4" s="1"/>
  <c r="J7" i="5"/>
  <c r="J16" i="5"/>
  <c r="J8" i="4" s="1"/>
  <c r="J43" i="5"/>
  <c r="J11" i="4" s="1"/>
  <c r="M89" i="5"/>
  <c r="M18" i="4" s="1"/>
  <c r="M102" i="5"/>
  <c r="M19" i="4" s="1"/>
  <c r="N114" i="5"/>
  <c r="N21" i="4" s="1"/>
  <c r="M114" i="5"/>
  <c r="M21" i="4" s="1"/>
  <c r="N124" i="5"/>
  <c r="N23" i="4" s="1"/>
  <c r="N37" i="5"/>
  <c r="N10" i="4" s="1"/>
  <c r="J52" i="5"/>
  <c r="J12" i="4" s="1"/>
  <c r="J70" i="5"/>
  <c r="J15" i="4" s="1"/>
  <c r="N82" i="5"/>
  <c r="N17" i="4" s="1"/>
  <c r="J25" i="5"/>
  <c r="J9" i="4" s="1"/>
  <c r="J64" i="5"/>
  <c r="J14" i="4" s="1"/>
  <c r="J82" i="5"/>
  <c r="J17" i="4" s="1"/>
  <c r="J89" i="5"/>
  <c r="J18" i="4" s="1"/>
  <c r="J102" i="5"/>
  <c r="J19" i="4" s="1"/>
  <c r="N7" i="5"/>
  <c r="N7" i="4" s="1"/>
  <c r="N16" i="5"/>
  <c r="N8" i="4" s="1"/>
  <c r="N43" i="5"/>
  <c r="N11" i="4" s="1"/>
  <c r="M82" i="5"/>
  <c r="M17" i="4" s="1"/>
  <c r="N110" i="5"/>
  <c r="N20" i="4" s="1"/>
  <c r="J114" i="5"/>
  <c r="J21" i="4" s="1"/>
  <c r="J135" i="5"/>
  <c r="G9" i="1" s="1"/>
  <c r="M7" i="4"/>
  <c r="M7" i="8"/>
  <c r="J7" i="8"/>
  <c r="J12" i="8" s="1"/>
  <c r="J7" i="4"/>
  <c r="J133" i="5" l="1"/>
  <c r="J29" i="7"/>
  <c r="M7" i="6"/>
  <c r="J15" i="6" s="1"/>
  <c r="J30" i="4"/>
  <c r="J81" i="9"/>
  <c r="G11" i="1" s="1"/>
  <c r="J82" i="9"/>
  <c r="H11" i="1" s="1"/>
  <c r="J79" i="9"/>
  <c r="J15" i="8"/>
  <c r="J17" i="8" s="1"/>
  <c r="J14" i="8"/>
  <c r="M7" i="3"/>
  <c r="G8" i="1" s="1"/>
  <c r="G12" i="1" s="1"/>
  <c r="J11" i="2" s="1"/>
  <c r="J32" i="7"/>
  <c r="H10" i="1" s="1"/>
  <c r="J16" i="6"/>
  <c r="J18" i="6" s="1"/>
  <c r="J136" i="5"/>
  <c r="H9" i="1" s="1"/>
  <c r="J27" i="4"/>
  <c r="J32" i="4" s="1"/>
  <c r="J29" i="4"/>
  <c r="F9" i="1"/>
  <c r="F11" i="1"/>
  <c r="J84" i="9"/>
  <c r="I11" i="1" s="1"/>
  <c r="F10" i="1"/>
  <c r="J11" i="3" l="1"/>
  <c r="N7" i="3"/>
  <c r="H8" i="1" s="1"/>
  <c r="H12" i="1" s="1"/>
  <c r="J12" i="2" s="1"/>
  <c r="J34" i="7"/>
  <c r="I10" i="1" s="1"/>
  <c r="J138" i="5"/>
  <c r="I9" i="1" s="1"/>
  <c r="J7" i="3"/>
  <c r="J12" i="3" l="1"/>
  <c r="J9" i="3"/>
  <c r="J14" i="3" s="1"/>
  <c r="I8" i="1" s="1"/>
  <c r="I12" i="1" s="1"/>
  <c r="F8" i="1"/>
  <c r="F12" i="1" s="1"/>
  <c r="J7" i="2" s="1"/>
  <c r="J9" i="2" s="1"/>
  <c r="J14" i="2" s="1"/>
</calcChain>
</file>

<file path=xl/sharedStrings.xml><?xml version="1.0" encoding="utf-8"?>
<sst xmlns="http://schemas.openxmlformats.org/spreadsheetml/2006/main" count="1578" uniqueCount="427">
  <si>
    <t>REKAPITULACE</t>
  </si>
  <si>
    <t>Sazby DPH</t>
  </si>
  <si>
    <t>Rekapitulace cen stavebních objektů</t>
  </si>
  <si>
    <t>nízká</t>
  </si>
  <si>
    <t>vysoká</t>
  </si>
  <si>
    <t>P.č.</t>
  </si>
  <si>
    <t>Typ</t>
  </si>
  <si>
    <t>Kód objektu</t>
  </si>
  <si>
    <t>Název objektu</t>
  </si>
  <si>
    <t>JKSO</t>
  </si>
  <si>
    <t>Cena celkem v Kč</t>
  </si>
  <si>
    <t>DPH nízká</t>
  </si>
  <si>
    <t>DPH vysoká</t>
  </si>
  <si>
    <t>Celkem s DPH v Kč</t>
  </si>
  <si>
    <t>Stavba:</t>
  </si>
  <si>
    <t>2467</t>
  </si>
  <si>
    <t xml:space="preserve"> Šťáhlavy-garáž a sušák na hadice </t>
  </si>
  <si>
    <t>Objekt:</t>
  </si>
  <si>
    <t>Část:</t>
  </si>
  <si>
    <t>JKSO:</t>
  </si>
  <si>
    <t>Jednotková cena - základ DPH</t>
  </si>
  <si>
    <t>Hodnota DPH</t>
  </si>
  <si>
    <t>TYP</t>
  </si>
  <si>
    <t>Zařazení</t>
  </si>
  <si>
    <t>KCN</t>
  </si>
  <si>
    <t>Kód položky</t>
  </si>
  <si>
    <t>Název</t>
  </si>
  <si>
    <t>MJ</t>
  </si>
  <si>
    <t>Množství</t>
  </si>
  <si>
    <t>J. hmotnost</t>
  </si>
  <si>
    <t>J. suť</t>
  </si>
  <si>
    <t>Poznámka</t>
  </si>
  <si>
    <t>Celkem bez DPH v Kč</t>
  </si>
  <si>
    <t>DPH nízké</t>
  </si>
  <si>
    <t>DPH vysoké</t>
  </si>
  <si>
    <t>1.</t>
  </si>
  <si>
    <t>S</t>
  </si>
  <si>
    <t/>
  </si>
  <si>
    <t>Šťáhlavy-garáž a sušák na hadice</t>
  </si>
  <si>
    <t>1</t>
  </si>
  <si>
    <t xml:space="preserve">1 - GARÁŽ + SUŠÁK NA HADICE                      </t>
  </si>
  <si>
    <t xml:space="preserve">            </t>
  </si>
  <si>
    <t>NV</t>
  </si>
  <si>
    <t>2.</t>
  </si>
  <si>
    <t>O</t>
  </si>
  <si>
    <t xml:space="preserve">  1 - GARÁŽ + SUŠÁK NA HADICE                     </t>
  </si>
  <si>
    <t>1.1</t>
  </si>
  <si>
    <t>1.1.1 - stavební část</t>
  </si>
  <si>
    <t>Sazba DPH</t>
  </si>
  <si>
    <t>Č. oddílu</t>
  </si>
  <si>
    <t>D</t>
  </si>
  <si>
    <t>0100</t>
  </si>
  <si>
    <t xml:space="preserve">Zemní práce                                         </t>
  </si>
  <si>
    <t>K</t>
  </si>
  <si>
    <t xml:space="preserve">121151103     </t>
  </si>
  <si>
    <t>Sejmutí ornice strojně při souvislé ploše do 100
m2, tl. vrstvy do 200 mm
11*7,4</t>
  </si>
  <si>
    <t xml:space="preserve">m2  </t>
  </si>
  <si>
    <t xml:space="preserve">131251102     </t>
  </si>
  <si>
    <t>Hloubení nezapažených jam a zářezů strojně s
urovnáním dna do předepsaného profilu a spádu v
hornině třídy těžitelnosti I skupiny 3 přes 20 do
50 m3
10*6,4*0,3</t>
  </si>
  <si>
    <t xml:space="preserve">m3  </t>
  </si>
  <si>
    <t xml:space="preserve">132251102     </t>
  </si>
  <si>
    <t>Hloubení nezapažených rýh šířky do 800 mm strojně
s urovnáním dna do předepsaného profilu a spádu v
hornině třídy těžitelnosti I skupiny 3 přes 20 do
50 m3
(10*2+5,4*2+2,15)*0,9*0,5</t>
  </si>
  <si>
    <t>HSV</t>
  </si>
  <si>
    <t>001</t>
  </si>
  <si>
    <t>162301102</t>
  </si>
  <si>
    <t>Vodorovné přemístění do 1000 m výkopku z horniny
tř. 1 až 4
19,2+14,83</t>
  </si>
  <si>
    <t xml:space="preserve">171251201     </t>
  </si>
  <si>
    <t>Uložení sypaniny na skládky nebo meziskládky bez
hutnění s upravením uložené sypaniny do
předepsaného tvaru</t>
  </si>
  <si>
    <t xml:space="preserve">174111101     </t>
  </si>
  <si>
    <t>Zásyp sypaninou z jakékoliv horniny ručně s
uložením výkopku ve vrstvách se zhutněním jam,
šachet, rýh nebo kolem objektů v těchto
vykopávkách
(9,2+5,6*2)*0,1*(0,75-0,15)
(2,15*2+0,5*0,6)*0,1
1,224 &lt;- (9,2+5,6*2)*0,1*(0,75-0,15)</t>
  </si>
  <si>
    <t>0,460 &lt;- (2,15*2+0,5*0,6)*0,1</t>
  </si>
  <si>
    <t xml:space="preserve">181951112     </t>
  </si>
  <si>
    <t>Úprava pláně vyrovnáním výškových rozdílů strojně
v hornině třídy těžitelnosti I, skupiny 1 až 3 se
zhutněním</t>
  </si>
  <si>
    <t>0200</t>
  </si>
  <si>
    <t xml:space="preserve">Zakládání                                         </t>
  </si>
  <si>
    <t xml:space="preserve">271532212     </t>
  </si>
  <si>
    <t>Podsyp pod základové konstrukce se zhutněním a
urovnáním povrchu z kameniva hrubého, frakce 16 -
32 mm
(9,2*5,6-0,4*2,15)*0,15</t>
  </si>
  <si>
    <t xml:space="preserve">273321411     </t>
  </si>
  <si>
    <t>Základy z betonu železového (bez výztuže) desky z
betonu bez zvláštních nároků na prostředí tř. C
20/25
10*6,4*0,15
podkl.bet</t>
  </si>
  <si>
    <t xml:space="preserve">273351121     </t>
  </si>
  <si>
    <t>Bednění základů desek zřízení
0,15*(10+6,4)*2</t>
  </si>
  <si>
    <t xml:space="preserve">273351122     </t>
  </si>
  <si>
    <t>Bednění základů desek odstranění</t>
  </si>
  <si>
    <t xml:space="preserve">273362021     </t>
  </si>
  <si>
    <t>Výztuž základů desek ze svařovaných sítí z drátů
typu KARI
4,44/1000*10*6,4*1,1</t>
  </si>
  <si>
    <t xml:space="preserve">t   </t>
  </si>
  <si>
    <t xml:space="preserve">274313611     </t>
  </si>
  <si>
    <t>Základy z betonu prostého pasy betonu kamenem
neprokládaného tř. C 16/20
(10*2+5,4*2+2,15)*0,5*0,3
(10*2+5,6*2+2,25)*0,4*0,75</t>
  </si>
  <si>
    <t xml:space="preserve">274351121     </t>
  </si>
  <si>
    <t>Bednění základů pasů rovné zřízení
0,75*(9,2+5,6*2+2,25*2)
18,675 &lt;- 0,75*(9,2+5,6*2+2,25*2)</t>
  </si>
  <si>
    <t xml:space="preserve">274351122     </t>
  </si>
  <si>
    <t>Bednění základů pasů rovné odstranění</t>
  </si>
  <si>
    <t>0300</t>
  </si>
  <si>
    <t xml:space="preserve">Svislé a kompletní konstrukce                                         </t>
  </si>
  <si>
    <t xml:space="preserve">311235151     </t>
  </si>
  <si>
    <t>Zdivo jednovrstvé z cihel děrovaných broušených na
celoplošnou tenkovrstvou maltu, pevnost cihel do
P10, tl. zdiva 300 mm
(3,358+0,15)*10-4,2*3,07
(3,358+0,15+0,75)*10
(3,508+4,508)/2*5,8*2
-3*3,1-2,2*2,15
3,508*2,25
22,186 &lt;- (3,358+0,15)*10-4,2*3,07</t>
  </si>
  <si>
    <t>42,580 &lt;- (3,358+0,15+0,75)*10
46,493 &lt;- (3,508+4,508)/2*5,8*2
-14,030 &lt;- -3*3,1-2,2*2,15
7,893 &lt;- 3,508*2,25</t>
  </si>
  <si>
    <t xml:space="preserve">317168058     </t>
  </si>
  <si>
    <t>Překlady keramické vysoké osazené do maltového
lože, šířky překladu 70 mm výšky 238 mm, délky
2750 mm</t>
  </si>
  <si>
    <t xml:space="preserve">kus </t>
  </si>
  <si>
    <t xml:space="preserve">317168061     </t>
  </si>
  <si>
    <t>Překlady keramické vysoké osazené do maltového
lože, šířky překladu 70 mm výšky 238 mm, délky
3500 mm</t>
  </si>
  <si>
    <t xml:space="preserve">317234410     </t>
  </si>
  <si>
    <t>Vyzdívka mezi nosníky cihlami pálenými na maltu
cementovou
4,6*0,2*0,14</t>
  </si>
  <si>
    <t xml:space="preserve">317941121     </t>
  </si>
  <si>
    <t>Osazování ocelových válcovaných nosníků na zdivu I
nebo IE nebo U nebo UE nebo L do č. 12 nebo výšky
do 120 mm
11,1/1000*3,9</t>
  </si>
  <si>
    <t>M</t>
  </si>
  <si>
    <t>MAT</t>
  </si>
  <si>
    <t xml:space="preserve">        </t>
  </si>
  <si>
    <t>ocel profilová jakost S235JR (11 375) průřez I
(IPN) 120
(IPN) 120
0,043*1,08 'Přepočtené koeficientem množství</t>
  </si>
  <si>
    <t xml:space="preserve">317941123     </t>
  </si>
  <si>
    <t>Osazování ocelových válcovaných nosníků na zdivu I
nebo IE nebo U nebo UE nebo L č. 14 až 22 nebo
výšky do 220 mm
14,3/1000*4,6*2</t>
  </si>
  <si>
    <t>ocel profilová jakost S235JR (11 375) průřez I
(IPN) 140
(IPN) 140
0,132*1,08 'Přepočtené koeficientem množství</t>
  </si>
  <si>
    <t xml:space="preserve">342244121     </t>
  </si>
  <si>
    <t>Příčky jednoduché z cihel děrovaných klasických
spojených na pero a drážku na maltu M5, pevnost
cihel do P15, tl. příčky 140 mm
nadezdívka
0,5*10</t>
  </si>
  <si>
    <t xml:space="preserve">346244381     </t>
  </si>
  <si>
    <t>Plentování ocelových válcovaných nosníků
jednostranné cihlami na maltu, výška stojiny do
200 mm
0,14*4,2*2</t>
  </si>
  <si>
    <t>0400</t>
  </si>
  <si>
    <t xml:space="preserve">Vodorovné konstrukce                                         </t>
  </si>
  <si>
    <t xml:space="preserve">413232211     </t>
  </si>
  <si>
    <t>Zazdívka zhlaví stropních trámů nebo válcovaných
nosníků pálenými cihlami válcovaných nosníků,
výšky do 150 mm</t>
  </si>
  <si>
    <t xml:space="preserve">417321515     </t>
  </si>
  <si>
    <t>Ztužující pásy a věnce z betonu železového (bez
výztuže) tř. C 25/30
10*0,3*0,25
(10+5,8)*2*0,3*0,25</t>
  </si>
  <si>
    <t xml:space="preserve">417351115     </t>
  </si>
  <si>
    <t>Bednění bočnic ztužujících pásů a věnců včetně
vzpěr zřízení
(10+31,6)*0,25*2</t>
  </si>
  <si>
    <t xml:space="preserve">417351116     </t>
  </si>
  <si>
    <t>Bednění bočnic ztužujících pásů a věnců včetně
vzpěr odstranění</t>
  </si>
  <si>
    <t xml:space="preserve">417361821     </t>
  </si>
  <si>
    <t>Výztuž ztužujících pásů a věnců z betonářské oceli
10 505 (R) nebo BSt 500
4 prof. 12
(10+31,6)*4*0,888/1000
167*1,15*0,222/1000
třm. prof 6 po 250 mm</t>
  </si>
  <si>
    <t>0600</t>
  </si>
  <si>
    <t xml:space="preserve">Úpravy povrchů, podlahy a osazování výplní                                  </t>
  </si>
  <si>
    <t xml:space="preserve">612321141     </t>
  </si>
  <si>
    <t>Omítka vápenocementová vnitřních ploch nanášená
ručně dvouvrstvá, tloušťky jádrové omítky do 10 mm
a tloušťky štuku do 3 mm štuková svislých
konstrukcí stěn
(3,35+0,1)*(9,4*2+5,8*2+2,25*2+0,3)
-4,2*3,07-3*3,1-2,2*2,15
0,3*(2,2+2,15*2+3+3,1*2+4,2+3,07*2)</t>
  </si>
  <si>
    <t xml:space="preserve">622142001     </t>
  </si>
  <si>
    <t>Potažení vnějších ploch pletivem v ploše nebo
pruzích, na plném podkladu sklovláknitým vtlačením
do tmelu stěn</t>
  </si>
  <si>
    <t xml:space="preserve">622321111     </t>
  </si>
  <si>
    <t>Omítka vápenocementová vnějších ploch nanášená
ručně jednovrstvá, tloušťky do 15 mm hrubá zatřená
stěn</t>
  </si>
  <si>
    <t xml:space="preserve">622511112     </t>
  </si>
  <si>
    <t>Omítka tenkovrstvá akrylátová vnějších ploch
probarvená bez penetrace mozaiková střednězrnná
stěn
0,15*(10+10-4,2+6,4*2-3*2,2)</t>
  </si>
  <si>
    <t xml:space="preserve">622531022     </t>
  </si>
  <si>
    <t>Omítka tenkovrstvá silikonová vnějších ploch
probarvená bez penetrace zatíraná (škrábaná),
zrnitost 2,0 mm stěn
47,500 &lt;- (4,9-0,15)*10
19,550 &lt;- 3,358*10-3*3,1-2,2*2,15
40,597 &lt;- (3,358+5)/2*6,4*2-4,2*3,07</t>
  </si>
  <si>
    <t xml:space="preserve">631311136     </t>
  </si>
  <si>
    <t>Mazanina z betonu prostého bez zvýšených nároků na
prostředí tl. přes 120 do 240 mm tř. C 25/30
(4,7*5,8+4,4*5,8+3,55*0,3+4,2*0,3+2,2*0,3+3*0,3)
*0,15
drátkobeton</t>
  </si>
  <si>
    <t xml:space="preserve">631319204     </t>
  </si>
  <si>
    <t>Příplatek k cenám betonových mazanin za vyztužení
ocelovými vlákny (drátkobeton) objemové vyztužení
30 kg/m3</t>
  </si>
  <si>
    <t xml:space="preserve">632451494     </t>
  </si>
  <si>
    <t>Potěr pískocementový běžný Příplatek k cenám za
strojní přehlazení povrchu</t>
  </si>
  <si>
    <t>0900</t>
  </si>
  <si>
    <t xml:space="preserve">Ostatní konstrukce a práce, bourání                                         </t>
  </si>
  <si>
    <t xml:space="preserve">941111121     </t>
  </si>
  <si>
    <t>Montáž lešení řadového trubkového lehkého
pracovního s podlahami s provozním zatížením tř. 3
do 200 kg/m2 šířky tř. W09 přes 0,9 do 1,2 m,
výšky do 10 m
40,880 &lt;- (10+1,2)*3,65
21,280 &lt;- (10+1,2)*1,9
65,360 &lt;- ((6,4+1,2)*4,3)*2</t>
  </si>
  <si>
    <t xml:space="preserve">941111221     </t>
  </si>
  <si>
    <t>Montáž lešení řadového trubkového lehkého
pracovního s podlahami s provozním zatížením tř. 3
do 200 kg/m2 Příplatek za první a každý další den
použití lešení k ceně -1121
( 127,520 m2 * 30,000 dnů )</t>
  </si>
  <si>
    <t xml:space="preserve">941111821     </t>
  </si>
  <si>
    <t>Demontáž lešení řadového trubkového lehkého
pracovního s podlahami s provozním zatížením tř. 3
do 200 kg/m2 šířky tř. W09 přes 0,9 do 1,2 m,
výšky do 10 m</t>
  </si>
  <si>
    <t>003</t>
  </si>
  <si>
    <t>943211111</t>
  </si>
  <si>
    <t>Montáž lešení prostorového rámového lehkého s
podlahami zatížení do 200 kg/m2 v do 10 m
Pro cetris
88,160 &lt;- 55,1*1,6</t>
  </si>
  <si>
    <t>943211211</t>
  </si>
  <si>
    <t>Příplatek k lešení prostorovému rámovému lehkému s
podlahami v do 10 m za první a ZKD den použití
( 88,160 m3 * 10,000 dnů )</t>
  </si>
  <si>
    <t>943211811</t>
  </si>
  <si>
    <t>Demontáž lešení prostorového rámového lehkého s
podlahami zatížení do 200 kg/m2 v do 10 m</t>
  </si>
  <si>
    <t xml:space="preserve">952901221     </t>
  </si>
  <si>
    <t>Vyčištění budov nebo objektů před předáním do
užívání průmyslových budov a objektů výrobních,
skladovacích, garáží, dílen nebo hal apod. s
nespalnou podlahou jakékoliv výšky podlaží</t>
  </si>
  <si>
    <t xml:space="preserve">953943211     </t>
  </si>
  <si>
    <t>Osazování drobných kovových předmětů kotvených do
stěny hasicího přístroje</t>
  </si>
  <si>
    <t>přístroj hasicí ruční práškový PG 6 LE</t>
  </si>
  <si>
    <t>0998</t>
  </si>
  <si>
    <t xml:space="preserve">Přesun hmot                                         </t>
  </si>
  <si>
    <t xml:space="preserve">998011001     </t>
  </si>
  <si>
    <t>Přesun hmot pro budovy občanské výstavby, bydlení,
výrobu a služby s nosnou svislou konstrukcí zděnou
z cihel, tvárnic nebo kamene vodorovná dopravní
vzdálenost do 100 m pro budovy výšky do 6 m</t>
  </si>
  <si>
    <t>7110</t>
  </si>
  <si>
    <t xml:space="preserve">Izolace proti vodě, vlhkosti a plynům                                         </t>
  </si>
  <si>
    <t xml:space="preserve">711111001     </t>
  </si>
  <si>
    <t>Provedení izolace proti zemní vlhkosti natěradly a
tmely za studena na ploše vodorovné V nátěrem
penetračním
10*6,4</t>
  </si>
  <si>
    <t>lak penetrační asfaltový
64*0,00033 'Přepočtené koeficientem množství</t>
  </si>
  <si>
    <t xml:space="preserve">711141559     </t>
  </si>
  <si>
    <t>Provedení izolace proti zemní vlhkosti pásy
přitavením NAIP na ploše vodorovné V
10*6,4*2
2 vrstvy</t>
  </si>
  <si>
    <t xml:space="preserve">998711101     </t>
  </si>
  <si>
    <t>Přesun hmot pro izolace proti vodě, vlhkosti a
plynům stanovený z hmotnosti přesunovaného
materiálu vodorovná dopravní vzdálenost do 50 m v
objektech výšky do 6 m</t>
  </si>
  <si>
    <t>7130</t>
  </si>
  <si>
    <t xml:space="preserve">Izolace tepelné                                         </t>
  </si>
  <si>
    <t xml:space="preserve">713121211     </t>
  </si>
  <si>
    <t>Montáž tepelné izolace podlah okrajovými pásky
kladenými volně
25,500 &lt;- 9,4+5,8+0,5+4,4+2,25+2,25+0,3+0,15+0,3
+0,15</t>
  </si>
  <si>
    <t xml:space="preserve">m   </t>
  </si>
  <si>
    <t xml:space="preserve">998713101     </t>
  </si>
  <si>
    <t>Přesun hmot pro izolace tepelné stanovený
z hmotnosti přesunovaného materiálu vodorovná
dopravní vzdálenost do 50 m v objektech výšky do 6
m</t>
  </si>
  <si>
    <t>7620</t>
  </si>
  <si>
    <t xml:space="preserve">Konstrukce tesařské                                         </t>
  </si>
  <si>
    <t xml:space="preserve">762332132     </t>
  </si>
  <si>
    <t>Montáž vázaných kcí krovů pravidelných z hraněného
řeziva průřezové plochy do 224 cm2</t>
  </si>
  <si>
    <t xml:space="preserve">762332134     </t>
  </si>
  <si>
    <t>Montáž vázaných kcí krovů pravidelných z hraněného
řeziva průřezové plochy do 450 cm2</t>
  </si>
  <si>
    <t>řezivo jehličnaté hranol jakost I nad 120 cm2
Bednění střech rovných z desek OSB tl 25 mm na
pero a drážku šroubovaných na krokve</t>
  </si>
  <si>
    <t xml:space="preserve">762342441     </t>
  </si>
  <si>
    <t>Montáž laťování rozteč 5 cm vč.kontralatí</t>
  </si>
  <si>
    <t>řezivo jehličnaté,střešní latě impregnované 4x6cm</t>
  </si>
  <si>
    <t xml:space="preserve">762395000     </t>
  </si>
  <si>
    <t>Spojovací prostředky pro montáž krovu, bednění,
laťování, světlíky, klíny</t>
  </si>
  <si>
    <t xml:space="preserve">998762101     </t>
  </si>
  <si>
    <t>Přesun hmot tonážní pro kce tesařské v objektech v
do 6 m</t>
  </si>
  <si>
    <t>7630</t>
  </si>
  <si>
    <t xml:space="preserve">Konstrukce suché výstavby                                         </t>
  </si>
  <si>
    <t xml:space="preserve">763131714     </t>
  </si>
  <si>
    <t>Podhled ze sádrokartonových desek ostatní práce a
konstrukce na podhledech ze sádrokartonových desek
základní penetrační nátěr
55,100 &lt;- 55,1
2,840 &lt;- 3,55*0,8</t>
  </si>
  <si>
    <t>PSV</t>
  </si>
  <si>
    <t>762</t>
  </si>
  <si>
    <t>762420026</t>
  </si>
  <si>
    <t>Obložení stropu z desek CETRIS tl 22 mm
nebroušených na pero a drážku šroubovaných</t>
  </si>
  <si>
    <t xml:space="preserve">763131751     </t>
  </si>
  <si>
    <t>Podhled ze sádrokartonových desek ostatní práce a
konstrukce na podhledech ze sádrokartonových desek
montáž parotěsné zábrany</t>
  </si>
  <si>
    <t>fólie PE vyztužená pro parotěsnou vrstvu (reakce
na oheň - třída E) 140g/m2
na oheň - třída E) 140g/m2
( 55,100 m2 * 1,100 x )</t>
  </si>
  <si>
    <t xml:space="preserve">763164635     </t>
  </si>
  <si>
    <t>Obklad konstrukcí sádrokartonovými deskami včetně
ochranných úhelníků ve tvaru U rozvinuté šíře přes
0,6 do 1,2 m, opláštěný deskou protipožární DF,
tl. 12,5 mm</t>
  </si>
  <si>
    <t xml:space="preserve">998763301     </t>
  </si>
  <si>
    <t>Přesun hmot pro konstrukce montované z desek
sádrokartonových, sádrovláknitých,
cementovláknitých nebo cementových stanovený
z hmotnosti přesunovaného materiálu vodorovná
dopravní vzdálenost do 50 m v objektech výšky do 6
m</t>
  </si>
  <si>
    <t>7640</t>
  </si>
  <si>
    <t xml:space="preserve">Konstrukce klempířské                                         </t>
  </si>
  <si>
    <t xml:space="preserve">764           </t>
  </si>
  <si>
    <t>Krytina Satjam Rapid PE 25 0,5 mm</t>
  </si>
  <si>
    <t>Montáž krytiny Rapid</t>
  </si>
  <si>
    <t xml:space="preserve">764212634     </t>
  </si>
  <si>
    <t>Oplechování štítu závětrnou lištou z Pz barveného
plechu  rš 330 mm</t>
  </si>
  <si>
    <t xml:space="preserve">764212662     </t>
  </si>
  <si>
    <t>Oplechování rovné okapové hrany z Pz barveného
plechu  rš 200 mm</t>
  </si>
  <si>
    <t xml:space="preserve">764212664     </t>
  </si>
  <si>
    <t>Oplechování rovné okapové hrany z Pz barveného
plechu  rš 330 mm</t>
  </si>
  <si>
    <t xml:space="preserve">764215604     </t>
  </si>
  <si>
    <t>Oplechování horních ploch a atik bez rohů z Pz
barveveného plechu celoplošně lepené  rš 330 mm</t>
  </si>
  <si>
    <t xml:space="preserve">764511602     </t>
  </si>
  <si>
    <t>Žlab podokapní půlkruhový z Pz barveného plechu rš
330mm vč.háků a čel</t>
  </si>
  <si>
    <t xml:space="preserve">764511642     </t>
  </si>
  <si>
    <t>Kotlík oválný (trychtýřový) pro podokapní žlaby z
Pz barveného plechu 330/100 mm</t>
  </si>
  <si>
    <t xml:space="preserve">764518622     </t>
  </si>
  <si>
    <t>Svody kruhové včetně objímek z Pz barveného plechu
průměru 100 mm</t>
  </si>
  <si>
    <t xml:space="preserve">764508104     </t>
  </si>
  <si>
    <t>S koleno barvený Pz D 100 mm</t>
  </si>
  <si>
    <t xml:space="preserve">764508105     </t>
  </si>
  <si>
    <t>V koleno barvený Pz D 100 mm</t>
  </si>
  <si>
    <t xml:space="preserve">998764101     </t>
  </si>
  <si>
    <t>Přesun hmot tonážní pro konstrukce klempířské v
objektech v do 6 m</t>
  </si>
  <si>
    <t>7650</t>
  </si>
  <si>
    <t xml:space="preserve">Krytina skládaná                                         </t>
  </si>
  <si>
    <t xml:space="preserve">765111201     </t>
  </si>
  <si>
    <t>Montáž okapní větrací pás</t>
  </si>
  <si>
    <t>větrací pás okapní PVC - 100 mm</t>
  </si>
  <si>
    <t xml:space="preserve">765191001     </t>
  </si>
  <si>
    <t>Montáž pojistné hydroizolační fólie kladené ve
sklonu do 20° lepením na bednění nebo izolaci</t>
  </si>
  <si>
    <t>difuzní folie s lepícím spojem</t>
  </si>
  <si>
    <t xml:space="preserve">rl  </t>
  </si>
  <si>
    <t xml:space="preserve">765191031     </t>
  </si>
  <si>
    <t>Montáž pojistné hydroizolační fólie lepení
těsnících pásků pod kontralatě</t>
  </si>
  <si>
    <t>těsnící páska pod kontralatě š.50 mm</t>
  </si>
  <si>
    <t xml:space="preserve">998765101     </t>
  </si>
  <si>
    <t>Přesun hmot tonážní pro krytiny skládané v
objektech v do 6 m</t>
  </si>
  <si>
    <t>7660</t>
  </si>
  <si>
    <t xml:space="preserve">Konstrukce truhlářské                                         </t>
  </si>
  <si>
    <t xml:space="preserve">766421213     </t>
  </si>
  <si>
    <t>Montáž obložení podhledů jednoduchých palubkami na
pero a drážku z měkkého dřeva, šířky přes 80 do
100 mm
(0,5+0,2)*10
0,5*0,2*2</t>
  </si>
  <si>
    <t xml:space="preserve">998766101     </t>
  </si>
  <si>
    <t>Přesun hmot pro konstrukce truhlářské stanovený
z hmotnosti přesunovaného materiálu vodorovná
dopravní vzdálenost do 50 m v objektech výšky do 6
m</t>
  </si>
  <si>
    <t>7670</t>
  </si>
  <si>
    <t xml:space="preserve">Konstrukce zámečnické                                         </t>
  </si>
  <si>
    <t xml:space="preserve">767651111     </t>
  </si>
  <si>
    <t>Montáž vrat garážových nebo průmyslových sekčních
zajížděcích pod strop, plochy do 6 m2</t>
  </si>
  <si>
    <t xml:space="preserve">767651113     </t>
  </si>
  <si>
    <t>Montáž vrat garážových nebo průmyslových sekčních
zajížděcích pod strop, plochy přes 9 do 13 m2</t>
  </si>
  <si>
    <t xml:space="preserve">767995115     </t>
  </si>
  <si>
    <t>Montáž ostatních atypických zámečnických
konstrukcí hmotnosti přes 50 do 100 kg
L  150/100 do vrat
19,75*(4,2+3+2,2)</t>
  </si>
  <si>
    <t xml:space="preserve">kg  </t>
  </si>
  <si>
    <t xml:space="preserve">998767101     </t>
  </si>
  <si>
    <t>Přesun hmot pro zámečnické konstrukce stanovený
z hmotnosti přesunovaného materiálu vodorovná
dopravní vzdálenost do 50 m v objektech výšky do 6
m</t>
  </si>
  <si>
    <t>7830</t>
  </si>
  <si>
    <t xml:space="preserve">Dokončovací práce - nátěry                                         </t>
  </si>
  <si>
    <t xml:space="preserve">783218111     </t>
  </si>
  <si>
    <t>Lazurovací nátěr tesařských konstrukcí dvojnásobný
syntetický</t>
  </si>
  <si>
    <t>7840</t>
  </si>
  <si>
    <t xml:space="preserve">Dokončovací práce - malby a tapety                                         </t>
  </si>
  <si>
    <t xml:space="preserve">784181101     </t>
  </si>
  <si>
    <t>Penetrace podkladu jednonásobná základní
akrylátová bezbarvá v místnostech výšky do 3,80 m</t>
  </si>
  <si>
    <t xml:space="preserve">784221101     </t>
  </si>
  <si>
    <t>Malby z malířských směsí otěruvzdorných za sucha
dvojnásobné, bílé za sucha otěruvzdorné dobře v
místnostech výšky do 3,80 m
160,268 &lt;- 102,328+57,94</t>
  </si>
  <si>
    <t>9001</t>
  </si>
  <si>
    <t xml:space="preserve">Elektromontáže                                         </t>
  </si>
  <si>
    <t xml:space="preserve">210220020     </t>
  </si>
  <si>
    <t>Montáž uzemňovacího vedení s upevněním, propojením
a připojením pomocí svorek v zemi s izolací spojů
vodičů FeZn páskou průřezu do 120 mm2 v městské
zástavbě
(10+6,4)*2+4</t>
  </si>
  <si>
    <t>OST</t>
  </si>
  <si>
    <t>NUS</t>
  </si>
  <si>
    <t>Náklady na umístění stavby</t>
  </si>
  <si>
    <t>Dopravné</t>
  </si>
  <si>
    <t>Kč</t>
  </si>
  <si>
    <t>4.</t>
  </si>
  <si>
    <t>Č</t>
  </si>
  <si>
    <t xml:space="preserve">    1.1 - stavební část                               </t>
  </si>
  <si>
    <t>2.1</t>
  </si>
  <si>
    <t>1.2.1 - sušák na hadice</t>
  </si>
  <si>
    <t xml:space="preserve">121112003     </t>
  </si>
  <si>
    <t>Sejmutí ornice ručně při souvislé ploše, tl.
vrstvy do 200 mm
9,000 &lt;- 3*3</t>
  </si>
  <si>
    <t xml:space="preserve">133312811     </t>
  </si>
  <si>
    <t>Hloubení nezapažených šachet ručně v horninách
třídy těžitelnosti II skupiny 4, půdorysná plocha
výkopu do 4 m2</t>
  </si>
  <si>
    <t>Vodorovné přemístění do 1000 m výkopku z horniny
tř. 1 až 4</t>
  </si>
  <si>
    <t xml:space="preserve">27153221      </t>
  </si>
  <si>
    <t>Podsyp pod základové konstrukce se zhutněním a
urovnáním povrchu z kameniva hrubého, frakce -
63/125 mm
3,456 &lt;- 2,4*2,4*0,6</t>
  </si>
  <si>
    <t xml:space="preserve">275321611     </t>
  </si>
  <si>
    <t>Základy z betonu železového (bez výztuže) patky z
betonu bez zvláštních nároků na prostředí tř. C
25/30
8,640 &lt;- 2,4*2,4*1,5</t>
  </si>
  <si>
    <t xml:space="preserve">275361821     </t>
  </si>
  <si>
    <t>Výztuž základů patek z betonářské oceli 10 505 (R)</t>
  </si>
  <si>
    <t>Bednění základů pasů rovné zřízení
4,800 &lt;- 0,5*(2,4*4)</t>
  </si>
  <si>
    <t xml:space="preserve">              </t>
  </si>
  <si>
    <t>Výroba sušáku
- materiál hmotnost cca 570 kg
- výroba konstrukce
- žárové pozinkování</t>
  </si>
  <si>
    <t xml:space="preserve">KPL </t>
  </si>
  <si>
    <t>Montáž sušáku
- doprava konstrukce sušáku
- manipulace jeřábem
- montáž s plošinou do 10 m</t>
  </si>
  <si>
    <t>Spojovací materiál sušáku
- spojovací materiál
- kotvy Hilti M16x300
- navíjecí buben s brzdou + lanko nerez pr. 6 mm
- kovová kladka 2 ks</t>
  </si>
  <si>
    <t>6.</t>
  </si>
  <si>
    <t xml:space="preserve">    2.1 - sušák na hadice                             </t>
  </si>
  <si>
    <t>3.1</t>
  </si>
  <si>
    <t>1.3.1 - elektroinstalace</t>
  </si>
  <si>
    <t xml:space="preserve">Stav. díl 9 - ostatní konstrukce a práce                                         </t>
  </si>
  <si>
    <t>221</t>
  </si>
  <si>
    <t>91941211/</t>
  </si>
  <si>
    <t>Zednické výpomoce, sekání a průrazy</t>
  </si>
  <si>
    <t xml:space="preserve">hod </t>
  </si>
  <si>
    <t>9210</t>
  </si>
  <si>
    <t>921</t>
  </si>
  <si>
    <t>210800105</t>
  </si>
  <si>
    <t>Montáž měděných kabelů
CYKY,CYBY,CYMY,NYM,CYKYLS,CYKYLo 3x1,5 mm2
uložených pod omítku ve stěně</t>
  </si>
  <si>
    <t>210800106</t>
  </si>
  <si>
    <t>Montáž měděných kabelů
CYKY,CYBY,CYMY,NYM,CYKYLS,CYKYLo 3x2,5 mm2
uložených pod omítku ve stěně</t>
  </si>
  <si>
    <t>210800117</t>
  </si>
  <si>
    <t>Montáž měděných kabelů
CYKY,CYBY,CYMY,NYM,CYKYLS,CYKYLo 5x4 mm2 uložených
pod omítku ve stěně</t>
  </si>
  <si>
    <t>3411109800</t>
  </si>
  <si>
    <t>CYKY-J 5x4 (5Cx4)</t>
  </si>
  <si>
    <t>210800113</t>
  </si>
  <si>
    <t>Montáž měděných kabelů
CYKY,CYBY,CYMY,NYM,CYKYLS,CYKYLo 5x10 mm2
uložených pod omítku ve stěně</t>
  </si>
  <si>
    <t>CYKY-J 5x10 (5Cx10)</t>
  </si>
  <si>
    <t>210010301</t>
  </si>
  <si>
    <t>Montáž krabic přístrojových zapuštěných plastových
kruhových KU 68/1, KU68/1301, KP67, KP68/2</t>
  </si>
  <si>
    <t>Krabice KP 68 přístrojová</t>
  </si>
  <si>
    <t xml:space="preserve">KS  </t>
  </si>
  <si>
    <t>210010321</t>
  </si>
  <si>
    <t>Montáž rozvodek zapuštěných plastových kruhových
KU68-1903/KO, KR97/KO97V</t>
  </si>
  <si>
    <t>Krabice KU 68-1903</t>
  </si>
  <si>
    <t>210110038</t>
  </si>
  <si>
    <t>Montáž zapuštěný přepínač nn 6-střídavý
bezšroubové připojení</t>
  </si>
  <si>
    <t xml:space="preserve">ks  </t>
  </si>
  <si>
    <t>210111011</t>
  </si>
  <si>
    <t>Montáž zásuvka (polo)zapuštěná šroubové
připojení 2P+PE se zapojením vodičů</t>
  </si>
  <si>
    <t>741</t>
  </si>
  <si>
    <t>747162136</t>
  </si>
  <si>
    <t>Montáž zásuvek průmyslových nástěnných provedení
IP 44 3P+N+PE 16 A</t>
  </si>
  <si>
    <t>Zásuvka 16A/400V 5-pól. IP44 bezšroubová</t>
  </si>
  <si>
    <t>210201073</t>
  </si>
  <si>
    <t>Montáž svítidel zářivkových průmyslových stropních
přisazených 2 zdroje s krytem</t>
  </si>
  <si>
    <t>Svítidlo zářivkové PRIMA 2x58W AC E 10400lm 3000-6</t>
  </si>
  <si>
    <t>210200072</t>
  </si>
  <si>
    <t>Montáž svítidel žárovkových průmyslových
nástěnných 1 zdroj bez koše</t>
  </si>
  <si>
    <t>Svítidlo LED ZEUS 16W 1760lm 4000K s čidlem IP66</t>
  </si>
  <si>
    <t>210190152</t>
  </si>
  <si>
    <t>Montáž rozvaděčů nebo krabic nevýbušných do 10 kg</t>
  </si>
  <si>
    <t>Vyzbrojení, zapojení rozvaděče a kusová zkouška</t>
  </si>
  <si>
    <t>Chránič 25/4/0,03 PF7</t>
  </si>
  <si>
    <t>Jistič 16B/3 PL7</t>
  </si>
  <si>
    <t>Jistič 16B/1 PL7</t>
  </si>
  <si>
    <t>Jistič 10B/1 PL7</t>
  </si>
  <si>
    <t>svorkovnice PE+N</t>
  </si>
  <si>
    <t>M21</t>
  </si>
  <si>
    <t>E2105654354/si</t>
  </si>
  <si>
    <t>Hlavní přípojnice na vyr. potenciálu</t>
  </si>
  <si>
    <t>3531355382</t>
  </si>
  <si>
    <t>WERIT Svorka 1241 ekvipotenciální</t>
  </si>
  <si>
    <t>3551318381</t>
  </si>
  <si>
    <t>Krabice LUCA 12814 275x370x140mm</t>
  </si>
  <si>
    <t>210113011</t>
  </si>
  <si>
    <t>Revize elektroinstalace</t>
  </si>
  <si>
    <t>9211</t>
  </si>
  <si>
    <t xml:space="preserve">Hromosvod                                         </t>
  </si>
  <si>
    <t>210220101</t>
  </si>
  <si>
    <t>Montáž hromosvodného vedení svodových vodičů s
podpěrami průměru do 10 mm</t>
  </si>
  <si>
    <t xml:space="preserve">KG  </t>
  </si>
  <si>
    <t>210220301</t>
  </si>
  <si>
    <t>Montáž svorek hromosvodných typu SS,
SR 03 se 2 šrouby</t>
  </si>
  <si>
    <t>Svorka SS</t>
  </si>
  <si>
    <t>210220302</t>
  </si>
  <si>
    <t>Montáž svorek hromosvodných typu ST, SJ, SK, SZ,
SR 01, 02 se 3 a více šrouby</t>
  </si>
  <si>
    <t>Svorka SZ - litina</t>
  </si>
  <si>
    <t>210220303</t>
  </si>
  <si>
    <t>Montáž svorek hromosvodných typu S0 na okapové
žlaby</t>
  </si>
  <si>
    <t>Svorka SO b</t>
  </si>
  <si>
    <t>Svorka SP1 (SPb)</t>
  </si>
  <si>
    <t>Svorka SR 3a</t>
  </si>
  <si>
    <t>210220201</t>
  </si>
  <si>
    <t>Montáž tyčí jímacích délky do 3 m na střešní
hřeben</t>
  </si>
  <si>
    <t>210220372</t>
  </si>
  <si>
    <t>Montáž ochranných prvků - úhelníků nebo trubek do
zdiva</t>
  </si>
  <si>
    <t>Úhelník ochranný OU 2,0 L</t>
  </si>
  <si>
    <t>210220401</t>
  </si>
  <si>
    <t>Montáž vedení hromosvodné - štítků k označení
svodů</t>
  </si>
  <si>
    <t>Návlečka číselná</t>
  </si>
  <si>
    <t>210220431</t>
  </si>
  <si>
    <t>Montáž vedení hromosvodné - tvarování prvků</t>
  </si>
  <si>
    <t xml:space="preserve">E210339000/si </t>
  </si>
  <si>
    <t>Revize hromosvodu</t>
  </si>
  <si>
    <t>Přesun hmot ze ZRN</t>
  </si>
  <si>
    <t>Podružný materiál</t>
  </si>
  <si>
    <t>8.</t>
  </si>
  <si>
    <t xml:space="preserve">    3.1 - elektroinstalace                            </t>
  </si>
  <si>
    <t>CELKEM v Kč</t>
  </si>
  <si>
    <t>pásek okrajový izolační minerální plovoucích
podlah š 120mm tl 12mm
( 25,500 m * 1,050 x )</t>
  </si>
  <si>
    <t>pás asfaltový natavitelný oxidovaný tl 4,0mm s
vložkou z hliníkové fólie / hliníkové fólie s
textilií, se spalitelnou PE folií nebo jemnozrnným
minerálním posypem
128*1,1655 'Přepočtené koeficientem množství</t>
  </si>
  <si>
    <t>palubky obkladové smrk profil klasický 19x116mm
jakost A/B
7,2*1,12 'Přepočtené koeficientem množství</t>
  </si>
  <si>
    <t>vrata garážová sekční zateplená lamela
2,2x2,15 m, RAL 3004 vč.pohou a DO</t>
  </si>
  <si>
    <t>vrata garážová sekční zateplená lamela
3x3,1m, RAL 3004 vč. pohonu a DO</t>
  </si>
  <si>
    <t>úhelník ocelový nerovnostranný jakost S235JR (11
375) 150x100x10mm - žár.pozink
0,19*1,08 'Přepočtené koeficientem množství</t>
  </si>
  <si>
    <t>CYKY 3J1,5  (3Cx 1,5)
CYKY-J 3X1,5</t>
  </si>
  <si>
    <t>CYKY 3J2,5  (3Cx 2,5)
CYKY-J 3X2,5</t>
  </si>
  <si>
    <t>Tělo 3558-A06340 vypínače č.6
3558-A05340</t>
  </si>
  <si>
    <t>Kryt vypínače, ovladač TANGO 3558A-A651 B
3558A-A652 B</t>
  </si>
  <si>
    <t>Rámeček TANGO 3901A-B10 B
3901A-B10 B</t>
  </si>
  <si>
    <t>Zásuvka TANGO 5518A-A2349 B
5518A-A2349 B</t>
  </si>
  <si>
    <t>Rámeček TANGO 3901A-B10B
3901A-B10 B</t>
  </si>
  <si>
    <t>Drát uzem. AL pr.8 AlMgSi měkký
OBECNÝ VÝROBCE
( 50,000 m * 0,135 kg )</t>
  </si>
  <si>
    <t>Podpěra PV  1h</t>
  </si>
  <si>
    <t>Svorka SK</t>
  </si>
  <si>
    <t>Tyč JR 1,5 ALMgSi jímací</t>
  </si>
  <si>
    <t>Držák DJT jímací tyče</t>
  </si>
  <si>
    <t>Svorka SJ 1B</t>
  </si>
  <si>
    <t>Držák OU do zdi - DUZ (DOUa-40)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</si>
</sst>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###\ ###\ ###\ ##0.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b/>
      <sz val="16"/>
      <color indexed="10"/>
      <name val="Arial CE"/>
      <charset val="238"/>
    </font>
    <font>
      <sz val="10"/>
      <name val="Arial CE"/>
      <charset val="238"/>
    </font>
    <font>
      <b/>
      <sz val="10"/>
      <color indexed="9"/>
      <name val="Arial CE"/>
      <charset val="238"/>
    </font>
    <font>
      <b/>
      <sz val="10"/>
      <color indexed="13"/>
      <name val="Arial CE"/>
      <charset val="238"/>
    </font>
    <font>
      <b/>
      <sz val="10"/>
      <color indexed="18"/>
      <name val="Arial CE"/>
      <charset val="238"/>
    </font>
    <font>
      <sz val="10"/>
      <color indexed="9"/>
      <name val="Arial CE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 CE"/>
      <charset val="238"/>
    </font>
    <font>
      <sz val="10"/>
      <color indexed="18"/>
      <name val="Arial"/>
      <family val="2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9"/>
      </left>
      <right/>
      <top style="hair">
        <color indexed="64"/>
      </top>
      <bottom/>
      <diagonal/>
    </border>
    <border>
      <left style="thin">
        <color indexed="9"/>
      </left>
      <right/>
      <top style="hair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/>
      <diagonal/>
    </border>
    <border>
      <left style="hair">
        <color indexed="9"/>
      </left>
      <right/>
      <top style="hair">
        <color indexed="64"/>
      </top>
      <bottom/>
      <diagonal/>
    </border>
    <border>
      <left style="thin">
        <color indexed="9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3" fillId="0" borderId="0" xfId="0" applyFont="1" applyProtection="1"/>
    <xf numFmtId="49" fontId="5" fillId="0" borderId="0" xfId="0" applyNumberFormat="1" applyFont="1" applyAlignment="1" applyProtection="1">
      <alignment horizontal="left" vertical="center"/>
    </xf>
    <xf numFmtId="0" fontId="6" fillId="0" borderId="0" xfId="0" applyFont="1" applyProtection="1"/>
    <xf numFmtId="0" fontId="6" fillId="0" borderId="0" xfId="0" applyFont="1" applyBorder="1" applyProtection="1"/>
    <xf numFmtId="49" fontId="6" fillId="0" borderId="0" xfId="0" applyNumberFormat="1" applyFont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centerContinuous" vertical="center"/>
    </xf>
    <xf numFmtId="49" fontId="6" fillId="2" borderId="2" xfId="0" applyNumberFormat="1" applyFont="1" applyFill="1" applyBorder="1" applyAlignment="1" applyProtection="1">
      <alignment horizontal="centerContinuous" vertical="center"/>
    </xf>
    <xf numFmtId="49" fontId="4" fillId="0" borderId="1" xfId="0" applyNumberFormat="1" applyFont="1" applyBorder="1" applyAlignment="1" applyProtection="1">
      <alignment horizontal="center" vertical="center"/>
    </xf>
    <xf numFmtId="9" fontId="6" fillId="3" borderId="4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9" fontId="6" fillId="3" borderId="7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/>
    <xf numFmtId="49" fontId="6" fillId="0" borderId="0" xfId="0" applyNumberFormat="1" applyFont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7" fillId="4" borderId="5" xfId="0" applyNumberFormat="1" applyFont="1" applyFill="1" applyBorder="1" applyAlignment="1" applyProtection="1">
      <alignment horizontal="centerContinuous" vertical="center"/>
    </xf>
    <xf numFmtId="0" fontId="3" fillId="4" borderId="13" xfId="0" applyNumberFormat="1" applyFont="1" applyFill="1" applyBorder="1" applyAlignment="1" applyProtection="1">
      <alignment horizontal="centerContinuous" vertical="center"/>
    </xf>
    <xf numFmtId="0" fontId="7" fillId="4" borderId="3" xfId="0" applyNumberFormat="1" applyFont="1" applyFill="1" applyBorder="1" applyAlignment="1" applyProtection="1">
      <alignment horizontal="centerContinuous" vertical="center"/>
    </xf>
    <xf numFmtId="0" fontId="10" fillId="4" borderId="13" xfId="0" applyNumberFormat="1" applyFont="1" applyFill="1" applyBorder="1" applyAlignment="1" applyProtection="1">
      <alignment horizontal="centerContinuous" vertical="center"/>
    </xf>
    <xf numFmtId="49" fontId="11" fillId="5" borderId="14" xfId="0" applyNumberFormat="1" applyFont="1" applyFill="1" applyBorder="1" applyAlignment="1" applyProtection="1">
      <alignment horizontal="center" vertical="center"/>
    </xf>
    <xf numFmtId="49" fontId="6" fillId="6" borderId="11" xfId="0" applyNumberFormat="1" applyFont="1" applyFill="1" applyBorder="1" applyAlignment="1" applyProtection="1">
      <alignment horizontal="center" vertical="center"/>
    </xf>
    <xf numFmtId="49" fontId="6" fillId="6" borderId="10" xfId="0" applyNumberFormat="1" applyFont="1" applyFill="1" applyBorder="1" applyAlignment="1" applyProtection="1">
      <alignment horizontal="center" vertical="center"/>
    </xf>
    <xf numFmtId="49" fontId="6" fillId="6" borderId="11" xfId="0" applyNumberFormat="1" applyFont="1" applyFill="1" applyBorder="1" applyAlignment="1" applyProtection="1">
      <alignment vertical="center"/>
    </xf>
    <xf numFmtId="49" fontId="6" fillId="6" borderId="10" xfId="0" applyNumberFormat="1" applyFont="1" applyFill="1" applyBorder="1" applyAlignment="1" applyProtection="1">
      <alignment vertical="center"/>
    </xf>
    <xf numFmtId="49" fontId="3" fillId="6" borderId="10" xfId="0" applyNumberFormat="1" applyFont="1" applyFill="1" applyBorder="1" applyAlignment="1" applyProtection="1">
      <alignment vertical="center"/>
    </xf>
    <xf numFmtId="164" fontId="11" fillId="5" borderId="14" xfId="0" applyNumberFormat="1" applyFont="1" applyFill="1" applyBorder="1" applyAlignment="1" applyProtection="1">
      <alignment horizontal="center" vertical="center"/>
    </xf>
    <xf numFmtId="164" fontId="6" fillId="6" borderId="11" xfId="0" applyNumberFormat="1" applyFont="1" applyFill="1" applyBorder="1" applyAlignment="1" applyProtection="1">
      <alignment vertical="center"/>
    </xf>
    <xf numFmtId="164" fontId="6" fillId="6" borderId="10" xfId="0" applyNumberFormat="1" applyFont="1" applyFill="1" applyBorder="1" applyAlignment="1" applyProtection="1">
      <alignment vertical="center"/>
    </xf>
    <xf numFmtId="9" fontId="11" fillId="5" borderId="15" xfId="0" applyNumberFormat="1" applyFont="1" applyFill="1" applyBorder="1" applyAlignment="1" applyProtection="1">
      <alignment horizontal="center" vertical="center"/>
    </xf>
    <xf numFmtId="4" fontId="6" fillId="6" borderId="11" xfId="0" applyNumberFormat="1" applyFont="1" applyFill="1" applyBorder="1" applyAlignment="1" applyProtection="1">
      <alignment vertical="center"/>
    </xf>
    <xf numFmtId="4" fontId="6" fillId="6" borderId="10" xfId="0" applyNumberFormat="1" applyFont="1" applyFill="1" applyBorder="1" applyAlignment="1" applyProtection="1">
      <alignment vertical="center"/>
    </xf>
    <xf numFmtId="4" fontId="12" fillId="5" borderId="14" xfId="0" applyNumberFormat="1" applyFont="1" applyFill="1" applyBorder="1" applyAlignment="1" applyProtection="1">
      <alignment horizontal="center" vertical="center"/>
    </xf>
    <xf numFmtId="4" fontId="14" fillId="6" borderId="11" xfId="0" applyNumberFormat="1" applyFont="1" applyFill="1" applyBorder="1" applyAlignment="1" applyProtection="1">
      <alignment vertical="center"/>
    </xf>
    <xf numFmtId="165" fontId="11" fillId="5" borderId="14" xfId="0" applyNumberFormat="1" applyFont="1" applyFill="1" applyBorder="1" applyAlignment="1" applyProtection="1">
      <alignment horizontal="center" vertical="center"/>
    </xf>
    <xf numFmtId="165" fontId="6" fillId="6" borderId="11" xfId="0" applyNumberFormat="1" applyFont="1" applyFill="1" applyBorder="1" applyAlignment="1" applyProtection="1">
      <alignment vertical="center"/>
    </xf>
    <xf numFmtId="165" fontId="6" fillId="6" borderId="10" xfId="0" applyNumberFormat="1" applyFont="1" applyFill="1" applyBorder="1" applyAlignment="1" applyProtection="1">
      <alignment vertical="center"/>
    </xf>
    <xf numFmtId="49" fontId="11" fillId="5" borderId="1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Alignment="1" applyProtection="1"/>
    <xf numFmtId="166" fontId="4" fillId="0" borderId="0" xfId="0" applyNumberFormat="1" applyFont="1" applyAlignment="1" applyProtection="1"/>
    <xf numFmtId="0" fontId="15" fillId="0" borderId="0" xfId="0" applyNumberFormat="1" applyFont="1" applyAlignment="1" applyProtection="1"/>
    <xf numFmtId="9" fontId="15" fillId="0" borderId="0" xfId="0" applyNumberFormat="1" applyFont="1" applyAlignment="1" applyProtection="1"/>
    <xf numFmtId="166" fontId="15" fillId="0" borderId="0" xfId="0" applyNumberFormat="1" applyFont="1" applyAlignment="1" applyProtection="1"/>
    <xf numFmtId="49" fontId="7" fillId="4" borderId="5" xfId="0" applyNumberFormat="1" applyFont="1" applyFill="1" applyBorder="1" applyAlignment="1" applyProtection="1">
      <alignment horizontal="center" vertical="center"/>
    </xf>
    <xf numFmtId="49" fontId="7" fillId="4" borderId="17" xfId="0" applyNumberFormat="1" applyFont="1" applyFill="1" applyBorder="1" applyAlignment="1" applyProtection="1">
      <alignment horizontal="center" vertical="center"/>
    </xf>
    <xf numFmtId="49" fontId="7" fillId="4" borderId="14" xfId="0" applyNumberFormat="1" applyFont="1" applyFill="1" applyBorder="1" applyAlignment="1" applyProtection="1">
      <alignment horizontal="center" vertical="center"/>
    </xf>
    <xf numFmtId="49" fontId="8" fillId="4" borderId="14" xfId="0" applyNumberFormat="1" applyFont="1" applyFill="1" applyBorder="1" applyAlignment="1" applyProtection="1">
      <alignment horizontal="center" vertical="center"/>
    </xf>
    <xf numFmtId="9" fontId="7" fillId="4" borderId="14" xfId="0" applyNumberFormat="1" applyFont="1" applyFill="1" applyBorder="1" applyAlignment="1" applyProtection="1">
      <alignment horizontal="center" vertical="center"/>
    </xf>
    <xf numFmtId="49" fontId="8" fillId="4" borderId="18" xfId="0" applyNumberFormat="1" applyFont="1" applyFill="1" applyBorder="1" applyAlignment="1" applyProtection="1">
      <alignment horizontal="center" vertical="center"/>
    </xf>
    <xf numFmtId="165" fontId="6" fillId="6" borderId="9" xfId="0" applyNumberFormat="1" applyFont="1" applyFill="1" applyBorder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5" xfId="0" applyNumberFormat="1" applyFont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 wrapText="1"/>
    </xf>
    <xf numFmtId="0" fontId="6" fillId="0" borderId="5" xfId="0" applyFont="1" applyBorder="1" applyAlignment="1" applyProtection="1"/>
    <xf numFmtId="4" fontId="13" fillId="0" borderId="5" xfId="0" applyNumberFormat="1" applyFont="1" applyBorder="1" applyAlignment="1" applyProtection="1">
      <alignment vertical="center"/>
    </xf>
    <xf numFmtId="4" fontId="13" fillId="0" borderId="20" xfId="0" applyNumberFormat="1" applyFont="1" applyBorder="1" applyAlignment="1" applyProtection="1">
      <alignment vertical="center"/>
    </xf>
    <xf numFmtId="0" fontId="0" fillId="7" borderId="0" xfId="0" applyFill="1" applyAlignment="1"/>
    <xf numFmtId="49" fontId="6" fillId="6" borderId="12" xfId="0" applyNumberFormat="1" applyFont="1" applyFill="1" applyBorder="1" applyAlignment="1" applyProtection="1">
      <alignment horizontal="center" vertical="center"/>
    </xf>
    <xf numFmtId="49" fontId="6" fillId="6" borderId="12" xfId="0" applyNumberFormat="1" applyFont="1" applyFill="1" applyBorder="1" applyAlignment="1" applyProtection="1">
      <alignment vertical="center"/>
    </xf>
    <xf numFmtId="49" fontId="3" fillId="6" borderId="12" xfId="0" applyNumberFormat="1" applyFont="1" applyFill="1" applyBorder="1" applyAlignment="1" applyProtection="1">
      <alignment vertical="center"/>
    </xf>
    <xf numFmtId="164" fontId="6" fillId="6" borderId="12" xfId="0" applyNumberFormat="1" applyFont="1" applyFill="1" applyBorder="1" applyAlignment="1" applyProtection="1">
      <alignment vertical="center"/>
    </xf>
    <xf numFmtId="4" fontId="6" fillId="6" borderId="12" xfId="0" applyNumberFormat="1" applyFont="1" applyFill="1" applyBorder="1" applyAlignment="1" applyProtection="1">
      <alignment vertical="center"/>
    </xf>
    <xf numFmtId="4" fontId="14" fillId="6" borderId="21" xfId="0" applyNumberFormat="1" applyFont="1" applyFill="1" applyBorder="1" applyAlignment="1" applyProtection="1">
      <alignment vertical="center"/>
    </xf>
    <xf numFmtId="165" fontId="6" fillId="6" borderId="8" xfId="0" applyNumberFormat="1" applyFont="1" applyFill="1" applyBorder="1" applyAlignment="1" applyProtection="1">
      <alignment vertical="center"/>
    </xf>
    <xf numFmtId="165" fontId="6" fillId="6" borderId="12" xfId="0" applyNumberFormat="1" applyFont="1" applyFill="1" applyBorder="1" applyAlignment="1" applyProtection="1">
      <alignment vertical="center"/>
    </xf>
    <xf numFmtId="49" fontId="6" fillId="6" borderId="21" xfId="0" applyNumberFormat="1" applyFont="1" applyFill="1" applyBorder="1" applyAlignment="1" applyProtection="1">
      <alignment vertical="center"/>
    </xf>
    <xf numFmtId="49" fontId="16" fillId="6" borderId="11" xfId="0" applyNumberFormat="1" applyFont="1" applyFill="1" applyBorder="1" applyAlignment="1" applyProtection="1">
      <alignment horizontal="center" vertical="center"/>
    </xf>
    <xf numFmtId="49" fontId="16" fillId="6" borderId="11" xfId="0" applyNumberFormat="1" applyFont="1" applyFill="1" applyBorder="1" applyAlignment="1" applyProtection="1">
      <alignment vertical="center"/>
    </xf>
    <xf numFmtId="49" fontId="16" fillId="6" borderId="11" xfId="0" applyNumberFormat="1" applyFont="1" applyFill="1" applyBorder="1" applyAlignment="1" applyProtection="1">
      <alignment vertical="center" wrapText="1"/>
    </xf>
    <xf numFmtId="164" fontId="16" fillId="6" borderId="11" xfId="0" applyNumberFormat="1" applyFont="1" applyFill="1" applyBorder="1" applyAlignment="1" applyProtection="1">
      <alignment vertical="center"/>
    </xf>
    <xf numFmtId="4" fontId="16" fillId="6" borderId="11" xfId="0" applyNumberFormat="1" applyFont="1" applyFill="1" applyBorder="1" applyAlignment="1" applyProtection="1">
      <alignment vertical="center"/>
    </xf>
    <xf numFmtId="4" fontId="17" fillId="6" borderId="11" xfId="0" applyNumberFormat="1" applyFont="1" applyFill="1" applyBorder="1" applyAlignment="1" applyProtection="1">
      <alignment vertical="center"/>
    </xf>
    <xf numFmtId="165" fontId="16" fillId="6" borderId="11" xfId="0" applyNumberFormat="1" applyFont="1" applyFill="1" applyBorder="1" applyAlignment="1" applyProtection="1">
      <alignment vertical="center"/>
    </xf>
    <xf numFmtId="49" fontId="3" fillId="6" borderId="11" xfId="0" applyNumberFormat="1" applyFont="1" applyFill="1" applyBorder="1" applyAlignment="1" applyProtection="1">
      <alignment vertical="center" wrapText="1"/>
    </xf>
    <xf numFmtId="4" fontId="18" fillId="7" borderId="10" xfId="0" applyNumberFormat="1" applyFont="1" applyFill="1" applyBorder="1" applyAlignment="1" applyProtection="1">
      <alignment vertical="center"/>
    </xf>
    <xf numFmtId="4" fontId="4" fillId="6" borderId="11" xfId="0" applyNumberFormat="1" applyFont="1" applyFill="1" applyBorder="1" applyAlignment="1" applyProtection="1">
      <alignment vertical="center"/>
    </xf>
    <xf numFmtId="0" fontId="0" fillId="7" borderId="0" xfId="0" applyFill="1" applyAlignment="1">
      <alignment vertical="top"/>
    </xf>
    <xf numFmtId="49" fontId="16" fillId="6" borderId="11" xfId="0" applyNumberFormat="1" applyFont="1" applyFill="1" applyBorder="1" applyAlignment="1" applyProtection="1">
      <alignment horizontal="center" vertical="top"/>
    </xf>
    <xf numFmtId="49" fontId="16" fillId="6" borderId="11" xfId="0" applyNumberFormat="1" applyFont="1" applyFill="1" applyBorder="1" applyAlignment="1" applyProtection="1">
      <alignment vertical="top"/>
    </xf>
    <xf numFmtId="4" fontId="16" fillId="6" borderId="10" xfId="0" applyNumberFormat="1" applyFont="1" applyFill="1" applyBorder="1" applyAlignment="1" applyProtection="1">
      <alignment vertical="center"/>
    </xf>
    <xf numFmtId="165" fontId="16" fillId="6" borderId="19" xfId="0" applyNumberFormat="1" applyFont="1" applyFill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9" fontId="6" fillId="0" borderId="5" xfId="0" applyNumberFormat="1" applyFont="1" applyBorder="1" applyAlignment="1" applyProtection="1"/>
    <xf numFmtId="4" fontId="15" fillId="0" borderId="5" xfId="0" applyNumberFormat="1" applyFont="1" applyBorder="1" applyAlignment="1" applyProtection="1">
      <alignment vertical="center"/>
    </xf>
    <xf numFmtId="4" fontId="15" fillId="0" borderId="20" xfId="0" applyNumberFormat="1" applyFont="1" applyBorder="1" applyAlignment="1" applyProtection="1">
      <alignment vertical="center"/>
    </xf>
    <xf numFmtId="49" fontId="4" fillId="0" borderId="10" xfId="0" applyNumberFormat="1" applyFont="1" applyBorder="1" applyAlignment="1" applyProtection="1">
      <alignment horizontal="right" vertical="center"/>
    </xf>
    <xf numFmtId="49" fontId="4" fillId="0" borderId="10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vertical="center"/>
    </xf>
    <xf numFmtId="4" fontId="4" fillId="0" borderId="10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 applyProtection="1">
      <alignment vertical="center"/>
    </xf>
    <xf numFmtId="49" fontId="19" fillId="0" borderId="5" xfId="1" applyNumberFormat="1" applyBorder="1" applyAlignment="1" applyProtection="1">
      <alignment horizontal="right" vertical="center"/>
    </xf>
    <xf numFmtId="49" fontId="18" fillId="7" borderId="10" xfId="0" applyNumberFormat="1" applyFont="1" applyFill="1" applyBorder="1" applyAlignment="1" applyProtection="1">
      <alignment horizontal="center" vertical="top"/>
    </xf>
    <xf numFmtId="49" fontId="18" fillId="7" borderId="10" xfId="0" applyNumberFormat="1" applyFont="1" applyFill="1" applyBorder="1" applyAlignment="1" applyProtection="1">
      <alignment vertical="top"/>
    </xf>
    <xf numFmtId="49" fontId="18" fillId="7" borderId="10" xfId="0" applyNumberFormat="1" applyFont="1" applyFill="1" applyBorder="1" applyAlignment="1" applyProtection="1">
      <alignment vertical="top" wrapText="1"/>
    </xf>
    <xf numFmtId="164" fontId="18" fillId="7" borderId="10" xfId="0" applyNumberFormat="1" applyFont="1" applyFill="1" applyBorder="1" applyAlignment="1" applyProtection="1">
      <alignment vertical="top"/>
    </xf>
    <xf numFmtId="4" fontId="18" fillId="3" borderId="10" xfId="0" applyNumberFormat="1" applyFont="1" applyFill="1" applyBorder="1" applyAlignment="1" applyProtection="1">
      <alignment vertical="top"/>
      <protection locked="0"/>
    </xf>
    <xf numFmtId="4" fontId="14" fillId="7" borderId="11" xfId="0" applyNumberFormat="1" applyFont="1" applyFill="1" applyBorder="1" applyAlignment="1" applyProtection="1">
      <alignment vertical="top"/>
    </xf>
    <xf numFmtId="165" fontId="18" fillId="6" borderId="9" xfId="0" applyNumberFormat="1" applyFont="1" applyFill="1" applyBorder="1" applyAlignment="1" applyProtection="1">
      <alignment vertical="top"/>
    </xf>
    <xf numFmtId="165" fontId="18" fillId="6" borderId="10" xfId="0" applyNumberFormat="1" applyFont="1" applyFill="1" applyBorder="1" applyAlignment="1" applyProtection="1">
      <alignment vertical="top"/>
    </xf>
    <xf numFmtId="4" fontId="18" fillId="7" borderId="10" xfId="0" applyNumberFormat="1" applyFont="1" applyFill="1" applyBorder="1" applyAlignment="1" applyProtection="1">
      <alignment vertical="top"/>
    </xf>
    <xf numFmtId="49" fontId="18" fillId="3" borderId="11" xfId="0" applyNumberFormat="1" applyFont="1" applyFill="1" applyBorder="1" applyAlignment="1" applyProtection="1">
      <alignment vertical="top"/>
      <protection locked="0"/>
    </xf>
    <xf numFmtId="0" fontId="0" fillId="7" borderId="0" xfId="0" applyFont="1" applyFill="1" applyAlignment="1">
      <alignment vertical="top"/>
    </xf>
    <xf numFmtId="49" fontId="18" fillId="7" borderId="10" xfId="0" applyNumberFormat="1" applyFont="1" applyFill="1" applyBorder="1" applyAlignment="1" applyProtection="1">
      <alignment horizontal="center" vertical="center"/>
    </xf>
    <xf numFmtId="49" fontId="18" fillId="7" borderId="10" xfId="0" applyNumberFormat="1" applyFont="1" applyFill="1" applyBorder="1" applyAlignment="1" applyProtection="1">
      <alignment vertical="center"/>
    </xf>
    <xf numFmtId="164" fontId="18" fillId="7" borderId="10" xfId="0" applyNumberFormat="1" applyFont="1" applyFill="1" applyBorder="1" applyAlignment="1" applyProtection="1">
      <alignment vertical="center"/>
    </xf>
    <xf numFmtId="4" fontId="18" fillId="3" borderId="10" xfId="0" applyNumberFormat="1" applyFont="1" applyFill="1" applyBorder="1" applyAlignment="1" applyProtection="1">
      <alignment vertical="center"/>
      <protection locked="0"/>
    </xf>
    <xf numFmtId="4" fontId="14" fillId="7" borderId="11" xfId="0" applyNumberFormat="1" applyFont="1" applyFill="1" applyBorder="1" applyAlignment="1" applyProtection="1">
      <alignment vertical="center"/>
    </xf>
    <xf numFmtId="165" fontId="18" fillId="6" borderId="9" xfId="0" applyNumberFormat="1" applyFont="1" applyFill="1" applyBorder="1" applyAlignment="1" applyProtection="1">
      <alignment vertical="center"/>
    </xf>
    <xf numFmtId="165" fontId="18" fillId="6" borderId="10" xfId="0" applyNumberFormat="1" applyFont="1" applyFill="1" applyBorder="1" applyAlignment="1" applyProtection="1">
      <alignment vertical="center"/>
    </xf>
    <xf numFmtId="49" fontId="18" fillId="3" borderId="11" xfId="0" applyNumberFormat="1" applyFont="1" applyFill="1" applyBorder="1" applyAlignment="1" applyProtection="1">
      <alignment vertical="center"/>
      <protection locked="0"/>
    </xf>
    <xf numFmtId="0" fontId="0" fillId="7" borderId="0" xfId="0" applyFont="1" applyFill="1" applyAlignment="1"/>
    <xf numFmtId="0" fontId="1" fillId="7" borderId="0" xfId="0" applyFont="1" applyFill="1" applyAlignment="1"/>
    <xf numFmtId="0" fontId="1" fillId="7" borderId="0" xfId="0" applyFont="1" applyFill="1" applyAlignment="1">
      <alignment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showZeros="0" tabSelected="1" workbookViewId="0">
      <selection activeCell="C16" sqref="C16"/>
    </sheetView>
  </sheetViews>
  <sheetFormatPr defaultRowHeight="15" x14ac:dyDescent="0.25"/>
  <cols>
    <col min="1" max="1" width="4.85546875" style="1" customWidth="1"/>
    <col min="2" max="2" width="4.7109375" style="1" customWidth="1"/>
    <col min="3" max="3" width="16.28515625" style="1" customWidth="1"/>
    <col min="4" max="4" width="55.7109375" style="1" customWidth="1"/>
    <col min="5" max="5" width="14.28515625" style="1" customWidth="1"/>
    <col min="6" max="6" width="20.7109375" style="1" customWidth="1"/>
    <col min="7" max="8" width="15.7109375" style="1" customWidth="1"/>
    <col min="9" max="9" width="20.7109375" style="1" customWidth="1"/>
  </cols>
  <sheetData>
    <row r="1" spans="1:9" ht="20.25" customHeight="1" x14ac:dyDescent="0.25">
      <c r="A1" s="3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4"/>
      <c r="B2" s="4"/>
      <c r="C2" s="4"/>
      <c r="D2" s="4"/>
      <c r="E2" s="4"/>
      <c r="F2" s="4"/>
      <c r="G2" s="7" t="s">
        <v>1</v>
      </c>
      <c r="H2" s="8"/>
      <c r="I2" s="4"/>
    </row>
    <row r="3" spans="1:9" x14ac:dyDescent="0.25">
      <c r="A3" s="6" t="s">
        <v>2</v>
      </c>
      <c r="B3" s="4"/>
      <c r="C3" s="4"/>
      <c r="D3" s="4"/>
      <c r="E3" s="4"/>
      <c r="F3" s="4"/>
      <c r="G3" s="9" t="s">
        <v>3</v>
      </c>
      <c r="H3" s="11" t="s">
        <v>4</v>
      </c>
      <c r="I3" s="4"/>
    </row>
    <row r="4" spans="1:9" x14ac:dyDescent="0.25">
      <c r="A4" s="4"/>
      <c r="B4" s="4"/>
      <c r="C4" s="4"/>
      <c r="D4" s="4"/>
      <c r="E4" s="4"/>
      <c r="F4" s="4"/>
      <c r="G4" s="10">
        <v>0.15</v>
      </c>
      <c r="H4" s="12">
        <v>0.21</v>
      </c>
      <c r="I4" s="4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9.5" customHeight="1" x14ac:dyDescent="0.25">
      <c r="A6" s="44" t="s">
        <v>5</v>
      </c>
      <c r="B6" s="45" t="s">
        <v>6</v>
      </c>
      <c r="C6" s="46" t="s">
        <v>7</v>
      </c>
      <c r="D6" s="46" t="s">
        <v>8</v>
      </c>
      <c r="E6" s="46" t="s">
        <v>9</v>
      </c>
      <c r="F6" s="47" t="s">
        <v>10</v>
      </c>
      <c r="G6" s="48" t="s">
        <v>11</v>
      </c>
      <c r="H6" s="48" t="s">
        <v>12</v>
      </c>
      <c r="I6" s="49" t="s">
        <v>13</v>
      </c>
    </row>
    <row r="7" spans="1:9" ht="12.75" customHeight="1" x14ac:dyDescent="0.25">
      <c r="A7" s="51" t="s">
        <v>35</v>
      </c>
      <c r="B7" s="52" t="s">
        <v>36</v>
      </c>
      <c r="C7" s="53"/>
      <c r="D7" s="54" t="s">
        <v>38</v>
      </c>
      <c r="E7" s="55"/>
      <c r="F7" s="56"/>
      <c r="G7" s="56"/>
      <c r="H7" s="56"/>
      <c r="I7" s="57"/>
    </row>
    <row r="8" spans="1:9" ht="12.75" customHeight="1" x14ac:dyDescent="0.25">
      <c r="A8" s="51" t="s">
        <v>43</v>
      </c>
      <c r="B8" s="52" t="s">
        <v>44</v>
      </c>
      <c r="C8" s="53" t="s">
        <v>39</v>
      </c>
      <c r="D8" s="83" t="s">
        <v>45</v>
      </c>
      <c r="E8" s="84" t="s">
        <v>41</v>
      </c>
      <c r="F8" s="85">
        <f>SUBTOTAL(9,'2'!J7:'2'!J7)</f>
        <v>0</v>
      </c>
      <c r="G8" s="85">
        <f>SUBTOTAL(9,'2'!M7:'2'!M7)</f>
        <v>0</v>
      </c>
      <c r="H8" s="85">
        <f>SUBTOTAL(9,'2'!N7:'2'!N7)</f>
        <v>0</v>
      </c>
      <c r="I8" s="86">
        <f>SUBTOTAL(9,'2'!J14:'2'!J14)</f>
        <v>0</v>
      </c>
    </row>
    <row r="9" spans="1:9" ht="12.75" customHeight="1" x14ac:dyDescent="0.25">
      <c r="A9" s="92" t="s">
        <v>291</v>
      </c>
      <c r="B9" s="52" t="s">
        <v>292</v>
      </c>
      <c r="C9" s="53" t="s">
        <v>46</v>
      </c>
      <c r="D9" s="53" t="s">
        <v>293</v>
      </c>
      <c r="E9" s="55"/>
      <c r="F9" s="56">
        <f>'4'!J133</f>
        <v>0</v>
      </c>
      <c r="G9" s="56">
        <f>'4'!J135</f>
        <v>0</v>
      </c>
      <c r="H9" s="56">
        <f>'4'!J136</f>
        <v>0</v>
      </c>
      <c r="I9" s="57">
        <f>'4'!J138</f>
        <v>0</v>
      </c>
    </row>
    <row r="10" spans="1:9" ht="12.75" customHeight="1" x14ac:dyDescent="0.25">
      <c r="A10" s="92" t="s">
        <v>313</v>
      </c>
      <c r="B10" s="52" t="s">
        <v>292</v>
      </c>
      <c r="C10" s="53" t="s">
        <v>294</v>
      </c>
      <c r="D10" s="53" t="s">
        <v>314</v>
      </c>
      <c r="E10" s="55"/>
      <c r="F10" s="56">
        <f>'6'!J29</f>
        <v>0</v>
      </c>
      <c r="G10" s="56">
        <f>'6'!J31</f>
        <v>0</v>
      </c>
      <c r="H10" s="56">
        <f>'6'!J32</f>
        <v>0</v>
      </c>
      <c r="I10" s="57">
        <f>'6'!J34</f>
        <v>0</v>
      </c>
    </row>
    <row r="11" spans="1:9" ht="12.75" customHeight="1" x14ac:dyDescent="0.25">
      <c r="A11" s="92" t="s">
        <v>404</v>
      </c>
      <c r="B11" s="52" t="s">
        <v>292</v>
      </c>
      <c r="C11" s="53" t="s">
        <v>315</v>
      </c>
      <c r="D11" s="53" t="s">
        <v>405</v>
      </c>
      <c r="E11" s="55"/>
      <c r="F11" s="56">
        <f>'8'!J79</f>
        <v>0</v>
      </c>
      <c r="G11" s="56">
        <f>'8'!J81</f>
        <v>0</v>
      </c>
      <c r="H11" s="56">
        <f>'8'!J82</f>
        <v>0</v>
      </c>
      <c r="I11" s="57">
        <f>'8'!J84</f>
        <v>0</v>
      </c>
    </row>
    <row r="12" spans="1:9" x14ac:dyDescent="0.25">
      <c r="A12" s="87"/>
      <c r="B12" s="88"/>
      <c r="C12" s="89"/>
      <c r="D12" s="89" t="s">
        <v>406</v>
      </c>
      <c r="E12" s="89"/>
      <c r="F12" s="90">
        <f>SUBTOTAL(9,F7:F11)</f>
        <v>0</v>
      </c>
      <c r="G12" s="90">
        <f>SUBTOTAL(9,G7:G11)</f>
        <v>0</v>
      </c>
      <c r="H12" s="90">
        <f>SUBTOTAL(9,H7:H11)</f>
        <v>0</v>
      </c>
      <c r="I12" s="91">
        <f>SUBTOTAL(9,I7:I11)</f>
        <v>0</v>
      </c>
    </row>
  </sheetData>
  <hyperlinks>
    <hyperlink ref="A11" location="'8'!A1" tooltip="List 8." display="8." xr:uid="{00000000-0004-0000-0000-000000000000}"/>
    <hyperlink ref="A10" location="'6'!A1" tooltip="List 6." display="6." xr:uid="{00000000-0004-0000-0000-000001000000}"/>
    <hyperlink ref="A9" location="'4'!A1" tooltip="List 4." display="4." xr:uid="{00000000-0004-0000-0000-000002000000}"/>
  </hyperlinks>
  <pageMargins left="0.65" right="0.65" top="1" bottom="1" header="0.5" footer="0.5"/>
  <pageSetup paperSize="9" scale="77" orientation="landscape" r:id="rId1"/>
  <headerFooter>
    <oddHeader>&amp;C&amp;A&amp;RStrana: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showGridLines="0" showZeros="0" workbookViewId="0">
      <selection activeCell="J7" sqref="J7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customWidth="1"/>
    <col min="4" max="4" width="13.5703125" style="1" customWidth="1"/>
    <col min="5" max="5" width="55.7109375" style="1" customWidth="1"/>
    <col min="6" max="6" width="5.85546875" style="1" customWidth="1"/>
    <col min="7" max="7" width="14.140625" style="1" customWidth="1"/>
    <col min="8" max="9" width="15.7109375" style="1" customWidth="1"/>
    <col min="10" max="10" width="17.7109375" style="1" customWidth="1"/>
    <col min="11" max="12" width="14" style="1" customWidth="1"/>
    <col min="13" max="14" width="15.7109375" style="1" customWidth="1"/>
    <col min="15" max="15" width="17.5703125" style="1" customWidth="1"/>
  </cols>
  <sheetData>
    <row r="1" spans="1:15" x14ac:dyDescent="0.25">
      <c r="A1" s="13" t="s">
        <v>14</v>
      </c>
      <c r="B1" s="15" t="s">
        <v>15</v>
      </c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/>
      <c r="C2" s="4"/>
      <c r="D2" s="1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/>
      <c r="C3" s="4"/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" customHeight="1" x14ac:dyDescent="0.25">
      <c r="A4" s="13" t="s">
        <v>19</v>
      </c>
      <c r="B4" s="1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5" t="s">
        <v>42</v>
      </c>
      <c r="B5" s="5"/>
      <c r="C5" s="5"/>
      <c r="D5" s="5"/>
      <c r="E5" s="5"/>
      <c r="F5" s="5"/>
      <c r="G5" s="5"/>
      <c r="H5" s="17" t="s">
        <v>20</v>
      </c>
      <c r="I5" s="18"/>
      <c r="J5" s="5"/>
      <c r="K5" s="5"/>
      <c r="L5" s="5"/>
      <c r="M5" s="19" t="s">
        <v>21</v>
      </c>
      <c r="N5" s="20"/>
      <c r="O5" s="5"/>
    </row>
    <row r="6" spans="1:15" ht="19.5" customHeight="1" x14ac:dyDescent="0.2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7" t="s">
        <v>28</v>
      </c>
      <c r="H6" s="30">
        <f>Rekapitulace!G4</f>
        <v>0.15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x14ac:dyDescent="0.25">
      <c r="A7" s="23"/>
      <c r="B7" s="23"/>
      <c r="C7" s="23"/>
      <c r="D7" s="25"/>
      <c r="E7" s="26"/>
      <c r="F7" s="25"/>
      <c r="G7" s="29"/>
      <c r="H7" s="32"/>
      <c r="I7" s="32"/>
      <c r="J7" s="34">
        <f>Rekapitulace!F12</f>
        <v>0</v>
      </c>
      <c r="K7" s="50"/>
      <c r="L7" s="37"/>
      <c r="M7" s="32">
        <f>Rekapitulace!$G$4*G7*H7</f>
        <v>0</v>
      </c>
      <c r="N7" s="32">
        <f>Rekapitulace!$H$4*G7*I7</f>
        <v>0</v>
      </c>
      <c r="O7" s="2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39" t="s">
        <v>32</v>
      </c>
      <c r="G9" s="2"/>
      <c r="H9" s="2"/>
      <c r="I9" s="2"/>
      <c r="J9" s="40">
        <f>SUBTOTAL(9,J7:J7)</f>
        <v>0</v>
      </c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1" t="s">
        <v>33</v>
      </c>
      <c r="G11" s="4"/>
      <c r="H11" s="42">
        <f>H6</f>
        <v>0.15</v>
      </c>
      <c r="I11" s="4"/>
      <c r="J11" s="43">
        <f>Rekapitulace!G12</f>
        <v>0</v>
      </c>
      <c r="K11" s="4"/>
      <c r="L11" s="4"/>
      <c r="M11" s="4"/>
      <c r="N11" s="4"/>
      <c r="O11" s="4"/>
    </row>
    <row r="12" spans="1:15" x14ac:dyDescent="0.25">
      <c r="A12" s="4"/>
      <c r="B12" s="4"/>
      <c r="C12" s="4"/>
      <c r="D12" s="4"/>
      <c r="E12" s="4"/>
      <c r="F12" s="41" t="s">
        <v>34</v>
      </c>
      <c r="G12" s="4"/>
      <c r="H12" s="42">
        <f>I6</f>
        <v>0.21</v>
      </c>
      <c r="I12" s="4"/>
      <c r="J12" s="43">
        <f>Rekapitulace!H12</f>
        <v>0</v>
      </c>
      <c r="K12" s="4"/>
      <c r="L12" s="4"/>
      <c r="M12" s="4"/>
      <c r="N12" s="4"/>
      <c r="O12" s="4"/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4"/>
      <c r="C14" s="4"/>
      <c r="D14" s="4"/>
      <c r="E14" s="4"/>
      <c r="F14" s="39" t="s">
        <v>13</v>
      </c>
      <c r="G14" s="2"/>
      <c r="H14" s="2"/>
      <c r="I14" s="2"/>
      <c r="J14" s="40">
        <f>ROUND(J9+J11+J12,2)</f>
        <v>0</v>
      </c>
      <c r="K14" s="4"/>
      <c r="L14" s="4"/>
      <c r="M14" s="4"/>
      <c r="N14" s="4"/>
      <c r="O14" s="4"/>
    </row>
  </sheetData>
  <pageMargins left="0.7" right="0.7" top="1" bottom="1" header="0.5" footer="0.5"/>
  <pageSetup paperSize="9" scale="80" orientation="landscape" r:id="rId1"/>
  <headerFooter>
    <oddHeader>&amp;C&amp;A&amp;RStrana: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showGridLines="0" showZeros="0" workbookViewId="0">
      <selection activeCell="J7" sqref="J7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customWidth="1"/>
    <col min="4" max="4" width="13.5703125" style="1" customWidth="1"/>
    <col min="5" max="5" width="55.7109375" style="1" customWidth="1"/>
    <col min="6" max="6" width="5.85546875" style="1" customWidth="1"/>
    <col min="7" max="7" width="14.140625" style="1" customWidth="1"/>
    <col min="8" max="9" width="15.7109375" style="1" customWidth="1"/>
    <col min="10" max="10" width="17.7109375" style="1" customWidth="1"/>
    <col min="11" max="12" width="14" style="1" customWidth="1"/>
    <col min="13" max="14" width="15.7109375" style="1" customWidth="1"/>
    <col min="15" max="15" width="17.5703125" style="1" customWidth="1"/>
  </cols>
  <sheetData>
    <row r="1" spans="1:15" x14ac:dyDescent="0.25">
      <c r="A1" s="13" t="s">
        <v>14</v>
      </c>
      <c r="B1" s="15" t="s">
        <v>15</v>
      </c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/>
      <c r="C3" s="4"/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" customHeight="1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5" t="s">
        <v>42</v>
      </c>
      <c r="B5" s="5"/>
      <c r="C5" s="5"/>
      <c r="D5" s="5"/>
      <c r="E5" s="5"/>
      <c r="F5" s="5"/>
      <c r="G5" s="5"/>
      <c r="H5" s="17" t="s">
        <v>20</v>
      </c>
      <c r="I5" s="18"/>
      <c r="J5" s="5"/>
      <c r="K5" s="5"/>
      <c r="L5" s="5"/>
      <c r="M5" s="19" t="s">
        <v>21</v>
      </c>
      <c r="N5" s="20"/>
      <c r="O5" s="5"/>
    </row>
    <row r="6" spans="1:15" ht="19.5" customHeight="1" x14ac:dyDescent="0.2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7" t="s">
        <v>28</v>
      </c>
      <c r="H6" s="30">
        <f>Rekapitulace!G4</f>
        <v>0.15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x14ac:dyDescent="0.25">
      <c r="A7" s="23"/>
      <c r="B7" s="23"/>
      <c r="C7" s="23"/>
      <c r="D7" s="25"/>
      <c r="E7" s="26"/>
      <c r="F7" s="25"/>
      <c r="G7" s="29"/>
      <c r="H7" s="32"/>
      <c r="I7" s="32"/>
      <c r="J7" s="34">
        <f>SUM(Rekapitulace!F9:'Rekapitulace'!F11)</f>
        <v>0</v>
      </c>
      <c r="K7" s="50"/>
      <c r="L7" s="37"/>
      <c r="M7" s="32">
        <f>SUM(Rekapitulace!G9:'Rekapitulace'!G11)</f>
        <v>0</v>
      </c>
      <c r="N7" s="32">
        <f>SUM(Rekapitulace!H9:'Rekapitulace'!H11)</f>
        <v>0</v>
      </c>
      <c r="O7" s="2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39" t="s">
        <v>32</v>
      </c>
      <c r="G9" s="2"/>
      <c r="H9" s="2"/>
      <c r="I9" s="2"/>
      <c r="J9" s="40">
        <f>SUBTOTAL(9,J7:J7)</f>
        <v>0</v>
      </c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1" t="s">
        <v>33</v>
      </c>
      <c r="G11" s="4"/>
      <c r="H11" s="42">
        <f>H6</f>
        <v>0.15</v>
      </c>
      <c r="I11" s="4"/>
      <c r="J11" s="43">
        <f>ROUND(SUBTOTAL(9,M7:M7)+0,2)</f>
        <v>0</v>
      </c>
      <c r="K11" s="4"/>
      <c r="L11" s="4"/>
      <c r="M11" s="4"/>
      <c r="N11" s="4"/>
      <c r="O11" s="4"/>
    </row>
    <row r="12" spans="1:15" x14ac:dyDescent="0.25">
      <c r="A12" s="4"/>
      <c r="B12" s="4"/>
      <c r="C12" s="4"/>
      <c r="D12" s="4"/>
      <c r="E12" s="4"/>
      <c r="F12" s="41" t="s">
        <v>34</v>
      </c>
      <c r="G12" s="4"/>
      <c r="H12" s="42">
        <f>I6</f>
        <v>0.21</v>
      </c>
      <c r="I12" s="4"/>
      <c r="J12" s="43">
        <f>ROUND(SUBTOTAL(9,N7:N7)+0,2)</f>
        <v>0</v>
      </c>
      <c r="K12" s="4"/>
      <c r="L12" s="4"/>
      <c r="M12" s="4"/>
      <c r="N12" s="4"/>
      <c r="O12" s="4"/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4"/>
      <c r="C14" s="4"/>
      <c r="D14" s="4"/>
      <c r="E14" s="4"/>
      <c r="F14" s="39" t="s">
        <v>13</v>
      </c>
      <c r="G14" s="2"/>
      <c r="H14" s="2"/>
      <c r="I14" s="2"/>
      <c r="J14" s="40">
        <f>ROUND(J9+J11+J12,2)</f>
        <v>0</v>
      </c>
      <c r="K14" s="4"/>
      <c r="L14" s="4"/>
      <c r="M14" s="4"/>
      <c r="N14" s="4"/>
      <c r="O14" s="4"/>
    </row>
  </sheetData>
  <pageMargins left="0.7" right="0.7" top="1" bottom="1" header="0.5" footer="0.5"/>
  <pageSetup paperSize="9" scale="80" orientation="landscape" r:id="rId1"/>
  <headerFooter>
    <oddHeader>&amp;C&amp;A&amp;RStrana: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showZeros="0" workbookViewId="0">
      <selection activeCell="E19" sqref="E19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hidden="1" customWidth="1"/>
    <col min="4" max="4" width="13.5703125" style="1" customWidth="1"/>
    <col min="5" max="5" width="55.7109375" style="1" customWidth="1"/>
    <col min="6" max="6" width="5.85546875" style="1" hidden="1" customWidth="1"/>
    <col min="7" max="7" width="14.140625" style="1" hidden="1" customWidth="1"/>
    <col min="8" max="8" width="15.7109375" style="1" customWidth="1"/>
    <col min="9" max="9" width="15.7109375" style="1" hidden="1" customWidth="1"/>
    <col min="10" max="10" width="17.7109375" style="1" customWidth="1"/>
    <col min="11" max="12" width="14" style="1" hidden="1" customWidth="1"/>
    <col min="13" max="14" width="15.7109375" style="1" hidden="1" customWidth="1"/>
    <col min="15" max="15" width="17.5703125" style="1" hidden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46</v>
      </c>
      <c r="C3" s="4"/>
      <c r="D3" s="16" t="s">
        <v>47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" customHeight="1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5"/>
      <c r="B5" s="5"/>
      <c r="C5" s="5"/>
      <c r="D5" s="5"/>
      <c r="E5" s="5"/>
      <c r="F5" s="5"/>
      <c r="G5" s="5"/>
      <c r="H5" s="5"/>
      <c r="I5" s="18"/>
      <c r="J5" s="5"/>
      <c r="K5" s="5"/>
      <c r="L5" s="5"/>
      <c r="M5" s="19" t="s">
        <v>21</v>
      </c>
      <c r="N5" s="20"/>
      <c r="O5" s="5"/>
    </row>
    <row r="6" spans="1:15" ht="19.5" customHeight="1" x14ac:dyDescent="0.25">
      <c r="A6" s="21" t="s">
        <v>22</v>
      </c>
      <c r="B6" s="21" t="s">
        <v>37</v>
      </c>
      <c r="C6" s="21" t="s">
        <v>24</v>
      </c>
      <c r="D6" s="21" t="s">
        <v>49</v>
      </c>
      <c r="E6" s="21" t="s">
        <v>26</v>
      </c>
      <c r="F6" s="21" t="s">
        <v>27</v>
      </c>
      <c r="G6" s="27" t="s">
        <v>28</v>
      </c>
      <c r="H6" s="21" t="s">
        <v>48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58" customFormat="1" x14ac:dyDescent="0.25">
      <c r="A7" s="22" t="s">
        <v>50</v>
      </c>
      <c r="B7" s="22" t="s">
        <v>37</v>
      </c>
      <c r="C7" s="22"/>
      <c r="D7" s="24" t="s">
        <v>51</v>
      </c>
      <c r="E7" s="75" t="s">
        <v>52</v>
      </c>
      <c r="F7" s="24"/>
      <c r="G7" s="28">
        <v>0</v>
      </c>
      <c r="H7" s="31"/>
      <c r="I7" s="31"/>
      <c r="J7" s="73">
        <f>'4'!J7</f>
        <v>0</v>
      </c>
      <c r="K7" s="36">
        <v>0</v>
      </c>
      <c r="L7" s="36">
        <v>0</v>
      </c>
      <c r="M7" s="77">
        <f>'4'!M7</f>
        <v>0</v>
      </c>
      <c r="N7" s="77">
        <f>'4'!N7</f>
        <v>0</v>
      </c>
      <c r="O7" s="24"/>
    </row>
    <row r="8" spans="1:15" s="58" customFormat="1" x14ac:dyDescent="0.25">
      <c r="A8" s="22" t="s">
        <v>50</v>
      </c>
      <c r="B8" s="22" t="s">
        <v>37</v>
      </c>
      <c r="C8" s="22"/>
      <c r="D8" s="24" t="s">
        <v>73</v>
      </c>
      <c r="E8" s="75" t="s">
        <v>74</v>
      </c>
      <c r="F8" s="24"/>
      <c r="G8" s="28">
        <v>0</v>
      </c>
      <c r="H8" s="31"/>
      <c r="I8" s="31"/>
      <c r="J8" s="73">
        <f>'4'!J16</f>
        <v>0</v>
      </c>
      <c r="K8" s="36">
        <v>0</v>
      </c>
      <c r="L8" s="36">
        <v>0</v>
      </c>
      <c r="M8" s="77">
        <f>'4'!M16</f>
        <v>0</v>
      </c>
      <c r="N8" s="77">
        <f>'4'!N16</f>
        <v>0</v>
      </c>
      <c r="O8" s="24"/>
    </row>
    <row r="9" spans="1:15" s="58" customFormat="1" x14ac:dyDescent="0.25">
      <c r="A9" s="22" t="s">
        <v>50</v>
      </c>
      <c r="B9" s="22" t="s">
        <v>37</v>
      </c>
      <c r="C9" s="22"/>
      <c r="D9" s="24" t="s">
        <v>92</v>
      </c>
      <c r="E9" s="75" t="s">
        <v>93</v>
      </c>
      <c r="F9" s="24"/>
      <c r="G9" s="28">
        <v>0</v>
      </c>
      <c r="H9" s="31"/>
      <c r="I9" s="31"/>
      <c r="J9" s="73">
        <f>'4'!J25</f>
        <v>0</v>
      </c>
      <c r="K9" s="36">
        <v>0</v>
      </c>
      <c r="L9" s="36">
        <v>0</v>
      </c>
      <c r="M9" s="77">
        <f>'4'!M25</f>
        <v>0</v>
      </c>
      <c r="N9" s="77">
        <f>'4'!N25</f>
        <v>0</v>
      </c>
      <c r="O9" s="24"/>
    </row>
    <row r="10" spans="1:15" s="58" customFormat="1" x14ac:dyDescent="0.25">
      <c r="A10" s="22" t="s">
        <v>50</v>
      </c>
      <c r="B10" s="22" t="s">
        <v>37</v>
      </c>
      <c r="C10" s="22"/>
      <c r="D10" s="24" t="s">
        <v>117</v>
      </c>
      <c r="E10" s="75" t="s">
        <v>118</v>
      </c>
      <c r="F10" s="24"/>
      <c r="G10" s="28">
        <v>0</v>
      </c>
      <c r="H10" s="31"/>
      <c r="I10" s="31"/>
      <c r="J10" s="73">
        <f>'4'!J37</f>
        <v>0</v>
      </c>
      <c r="K10" s="36">
        <v>0</v>
      </c>
      <c r="L10" s="36">
        <v>0</v>
      </c>
      <c r="M10" s="77">
        <f>'4'!M37</f>
        <v>0</v>
      </c>
      <c r="N10" s="77">
        <f>'4'!N37</f>
        <v>0</v>
      </c>
      <c r="O10" s="24"/>
    </row>
    <row r="11" spans="1:15" s="58" customFormat="1" x14ac:dyDescent="0.25">
      <c r="A11" s="22" t="s">
        <v>50</v>
      </c>
      <c r="B11" s="22" t="s">
        <v>37</v>
      </c>
      <c r="C11" s="22"/>
      <c r="D11" s="24" t="s">
        <v>129</v>
      </c>
      <c r="E11" s="75" t="s">
        <v>130</v>
      </c>
      <c r="F11" s="24"/>
      <c r="G11" s="28">
        <v>0</v>
      </c>
      <c r="H11" s="31"/>
      <c r="I11" s="31"/>
      <c r="J11" s="73">
        <f>'4'!J43</f>
        <v>0</v>
      </c>
      <c r="K11" s="36">
        <v>0</v>
      </c>
      <c r="L11" s="36">
        <v>0</v>
      </c>
      <c r="M11" s="77">
        <f>'4'!M43</f>
        <v>0</v>
      </c>
      <c r="N11" s="77">
        <f>'4'!N43</f>
        <v>0</v>
      </c>
      <c r="O11" s="24"/>
    </row>
    <row r="12" spans="1:15" s="58" customFormat="1" x14ac:dyDescent="0.25">
      <c r="A12" s="22" t="s">
        <v>50</v>
      </c>
      <c r="B12" s="22" t="s">
        <v>37</v>
      </c>
      <c r="C12" s="22"/>
      <c r="D12" s="24" t="s">
        <v>147</v>
      </c>
      <c r="E12" s="75" t="s">
        <v>148</v>
      </c>
      <c r="F12" s="24"/>
      <c r="G12" s="28">
        <v>0</v>
      </c>
      <c r="H12" s="31"/>
      <c r="I12" s="31"/>
      <c r="J12" s="73">
        <f>'4'!J52</f>
        <v>0</v>
      </c>
      <c r="K12" s="36">
        <v>0</v>
      </c>
      <c r="L12" s="36">
        <v>0</v>
      </c>
      <c r="M12" s="77">
        <f>'4'!M52</f>
        <v>0</v>
      </c>
      <c r="N12" s="77">
        <f>'4'!N52</f>
        <v>0</v>
      </c>
      <c r="O12" s="24"/>
    </row>
    <row r="13" spans="1:15" s="58" customFormat="1" x14ac:dyDescent="0.25">
      <c r="A13" s="22" t="s">
        <v>50</v>
      </c>
      <c r="B13" s="22" t="s">
        <v>37</v>
      </c>
      <c r="C13" s="22"/>
      <c r="D13" s="24" t="s">
        <v>167</v>
      </c>
      <c r="E13" s="75" t="s">
        <v>168</v>
      </c>
      <c r="F13" s="24"/>
      <c r="G13" s="28">
        <v>0</v>
      </c>
      <c r="H13" s="31"/>
      <c r="I13" s="31"/>
      <c r="J13" s="73">
        <f>'4'!J62</f>
        <v>0</v>
      </c>
      <c r="K13" s="36">
        <v>0</v>
      </c>
      <c r="L13" s="36">
        <v>0</v>
      </c>
      <c r="M13" s="77">
        <f>'4'!M62</f>
        <v>0</v>
      </c>
      <c r="N13" s="77">
        <f>'4'!N62</f>
        <v>0</v>
      </c>
      <c r="O13" s="24"/>
    </row>
    <row r="14" spans="1:15" s="58" customFormat="1" x14ac:dyDescent="0.25">
      <c r="A14" s="22" t="s">
        <v>50</v>
      </c>
      <c r="B14" s="22" t="s">
        <v>37</v>
      </c>
      <c r="C14" s="22"/>
      <c r="D14" s="24" t="s">
        <v>171</v>
      </c>
      <c r="E14" s="75" t="s">
        <v>172</v>
      </c>
      <c r="F14" s="24"/>
      <c r="G14" s="28">
        <v>0</v>
      </c>
      <c r="H14" s="31"/>
      <c r="I14" s="31"/>
      <c r="J14" s="73">
        <f>'4'!J64</f>
        <v>0</v>
      </c>
      <c r="K14" s="36">
        <v>0</v>
      </c>
      <c r="L14" s="36">
        <v>0</v>
      </c>
      <c r="M14" s="77">
        <f>'4'!M64</f>
        <v>0</v>
      </c>
      <c r="N14" s="77">
        <f>'4'!N64</f>
        <v>0</v>
      </c>
      <c r="O14" s="24"/>
    </row>
    <row r="15" spans="1:15" s="58" customFormat="1" x14ac:dyDescent="0.25">
      <c r="A15" s="22" t="s">
        <v>50</v>
      </c>
      <c r="B15" s="22" t="s">
        <v>37</v>
      </c>
      <c r="C15" s="22"/>
      <c r="D15" s="24" t="s">
        <v>180</v>
      </c>
      <c r="E15" s="75" t="s">
        <v>181</v>
      </c>
      <c r="F15" s="24"/>
      <c r="G15" s="28">
        <v>0</v>
      </c>
      <c r="H15" s="31"/>
      <c r="I15" s="31"/>
      <c r="J15" s="73">
        <f>'4'!J70</f>
        <v>0</v>
      </c>
      <c r="K15" s="36">
        <v>0</v>
      </c>
      <c r="L15" s="36">
        <v>0</v>
      </c>
      <c r="M15" s="77">
        <f>'4'!M70</f>
        <v>0</v>
      </c>
      <c r="N15" s="77">
        <f>'4'!N70</f>
        <v>0</v>
      </c>
      <c r="O15" s="24"/>
    </row>
    <row r="16" spans="1:15" s="58" customFormat="1" x14ac:dyDescent="0.25">
      <c r="A16" s="22" t="s">
        <v>50</v>
      </c>
      <c r="B16" s="22" t="s">
        <v>37</v>
      </c>
      <c r="C16" s="22"/>
      <c r="D16" s="24" t="s">
        <v>187</v>
      </c>
      <c r="E16" s="75" t="s">
        <v>188</v>
      </c>
      <c r="F16" s="24"/>
      <c r="G16" s="28">
        <v>0</v>
      </c>
      <c r="H16" s="31"/>
      <c r="I16" s="31"/>
      <c r="J16" s="73">
        <f>'4'!J74</f>
        <v>0</v>
      </c>
      <c r="K16" s="36">
        <v>0</v>
      </c>
      <c r="L16" s="36">
        <v>0</v>
      </c>
      <c r="M16" s="77">
        <f>'4'!M74</f>
        <v>0</v>
      </c>
      <c r="N16" s="77">
        <f>'4'!N74</f>
        <v>0</v>
      </c>
      <c r="O16" s="24"/>
    </row>
    <row r="17" spans="1:15" s="58" customFormat="1" x14ac:dyDescent="0.25">
      <c r="A17" s="22" t="s">
        <v>50</v>
      </c>
      <c r="B17" s="22" t="s">
        <v>37</v>
      </c>
      <c r="C17" s="22"/>
      <c r="D17" s="24" t="s">
        <v>201</v>
      </c>
      <c r="E17" s="75" t="s">
        <v>202</v>
      </c>
      <c r="F17" s="24"/>
      <c r="G17" s="28">
        <v>0</v>
      </c>
      <c r="H17" s="31"/>
      <c r="I17" s="31"/>
      <c r="J17" s="73">
        <f>'4'!J82</f>
        <v>0</v>
      </c>
      <c r="K17" s="36">
        <v>0</v>
      </c>
      <c r="L17" s="36">
        <v>0</v>
      </c>
      <c r="M17" s="77">
        <f>'4'!M82</f>
        <v>0</v>
      </c>
      <c r="N17" s="77">
        <f>'4'!N82</f>
        <v>0</v>
      </c>
      <c r="O17" s="24"/>
    </row>
    <row r="18" spans="1:15" s="58" customFormat="1" x14ac:dyDescent="0.25">
      <c r="A18" s="22" t="s">
        <v>50</v>
      </c>
      <c r="B18" s="22" t="s">
        <v>37</v>
      </c>
      <c r="C18" s="22"/>
      <c r="D18" s="24" t="s">
        <v>216</v>
      </c>
      <c r="E18" s="75" t="s">
        <v>217</v>
      </c>
      <c r="F18" s="24"/>
      <c r="G18" s="28">
        <v>0</v>
      </c>
      <c r="H18" s="31"/>
      <c r="I18" s="31"/>
      <c r="J18" s="73">
        <f>'4'!J89</f>
        <v>0</v>
      </c>
      <c r="K18" s="36">
        <v>0</v>
      </c>
      <c r="L18" s="36">
        <v>0</v>
      </c>
      <c r="M18" s="77">
        <f>'4'!M89</f>
        <v>0</v>
      </c>
      <c r="N18" s="77">
        <f>'4'!N89</f>
        <v>0</v>
      </c>
      <c r="O18" s="24"/>
    </row>
    <row r="19" spans="1:15" s="58" customFormat="1" x14ac:dyDescent="0.25">
      <c r="A19" s="22" t="s">
        <v>50</v>
      </c>
      <c r="B19" s="22" t="s">
        <v>37</v>
      </c>
      <c r="C19" s="22"/>
      <c r="D19" s="24" t="s">
        <v>241</v>
      </c>
      <c r="E19" s="75" t="s">
        <v>242</v>
      </c>
      <c r="F19" s="24"/>
      <c r="G19" s="28">
        <v>0</v>
      </c>
      <c r="H19" s="31"/>
      <c r="I19" s="31"/>
      <c r="J19" s="73">
        <f>'4'!J102</f>
        <v>0</v>
      </c>
      <c r="K19" s="36">
        <v>0</v>
      </c>
      <c r="L19" s="36">
        <v>0</v>
      </c>
      <c r="M19" s="77">
        <f>'4'!M102</f>
        <v>0</v>
      </c>
      <c r="N19" s="77">
        <f>'4'!N102</f>
        <v>0</v>
      </c>
      <c r="O19" s="24"/>
    </row>
    <row r="20" spans="1:15" s="58" customFormat="1" x14ac:dyDescent="0.25">
      <c r="A20" s="22" t="s">
        <v>50</v>
      </c>
      <c r="B20" s="22" t="s">
        <v>37</v>
      </c>
      <c r="C20" s="22"/>
      <c r="D20" s="24" t="s">
        <v>255</v>
      </c>
      <c r="E20" s="75" t="s">
        <v>256</v>
      </c>
      <c r="F20" s="24"/>
      <c r="G20" s="28">
        <v>0</v>
      </c>
      <c r="H20" s="31"/>
      <c r="I20" s="31"/>
      <c r="J20" s="73">
        <f>'4'!J110</f>
        <v>0</v>
      </c>
      <c r="K20" s="36">
        <v>0</v>
      </c>
      <c r="L20" s="36">
        <v>0</v>
      </c>
      <c r="M20" s="77">
        <f>'4'!M110</f>
        <v>0</v>
      </c>
      <c r="N20" s="77">
        <f>'4'!N110</f>
        <v>0</v>
      </c>
      <c r="O20" s="24"/>
    </row>
    <row r="21" spans="1:15" s="58" customFormat="1" x14ac:dyDescent="0.25">
      <c r="A21" s="22" t="s">
        <v>50</v>
      </c>
      <c r="B21" s="22" t="s">
        <v>37</v>
      </c>
      <c r="C21" s="22"/>
      <c r="D21" s="24" t="s">
        <v>261</v>
      </c>
      <c r="E21" s="75" t="s">
        <v>262</v>
      </c>
      <c r="F21" s="24"/>
      <c r="G21" s="28">
        <v>0</v>
      </c>
      <c r="H21" s="31"/>
      <c r="I21" s="31"/>
      <c r="J21" s="73">
        <f>'4'!J114</f>
        <v>0</v>
      </c>
      <c r="K21" s="36">
        <v>0</v>
      </c>
      <c r="L21" s="36">
        <v>0</v>
      </c>
      <c r="M21" s="77">
        <f>'4'!M114</f>
        <v>0</v>
      </c>
      <c r="N21" s="77">
        <f>'4'!N114</f>
        <v>0</v>
      </c>
      <c r="O21" s="24"/>
    </row>
    <row r="22" spans="1:15" s="58" customFormat="1" x14ac:dyDescent="0.25">
      <c r="A22" s="22" t="s">
        <v>50</v>
      </c>
      <c r="B22" s="22" t="s">
        <v>37</v>
      </c>
      <c r="C22" s="22"/>
      <c r="D22" s="24" t="s">
        <v>272</v>
      </c>
      <c r="E22" s="75" t="s">
        <v>273</v>
      </c>
      <c r="F22" s="24"/>
      <c r="G22" s="28">
        <v>0</v>
      </c>
      <c r="H22" s="31"/>
      <c r="I22" s="31"/>
      <c r="J22" s="73">
        <f>'4'!J122</f>
        <v>0</v>
      </c>
      <c r="K22" s="36">
        <v>0</v>
      </c>
      <c r="L22" s="36">
        <v>0</v>
      </c>
      <c r="M22" s="77">
        <f>'4'!M122</f>
        <v>0</v>
      </c>
      <c r="N22" s="77">
        <f>'4'!N122</f>
        <v>0</v>
      </c>
      <c r="O22" s="24"/>
    </row>
    <row r="23" spans="1:15" s="58" customFormat="1" x14ac:dyDescent="0.25">
      <c r="A23" s="22" t="s">
        <v>50</v>
      </c>
      <c r="B23" s="22" t="s">
        <v>37</v>
      </c>
      <c r="C23" s="22"/>
      <c r="D23" s="24" t="s">
        <v>276</v>
      </c>
      <c r="E23" s="75" t="s">
        <v>277</v>
      </c>
      <c r="F23" s="24"/>
      <c r="G23" s="28">
        <v>0</v>
      </c>
      <c r="H23" s="31"/>
      <c r="I23" s="31"/>
      <c r="J23" s="73">
        <f>'4'!J124</f>
        <v>0</v>
      </c>
      <c r="K23" s="36">
        <v>0</v>
      </c>
      <c r="L23" s="36">
        <v>0</v>
      </c>
      <c r="M23" s="77">
        <f>'4'!M124</f>
        <v>0</v>
      </c>
      <c r="N23" s="77">
        <f>'4'!N124</f>
        <v>0</v>
      </c>
      <c r="O23" s="24"/>
    </row>
    <row r="24" spans="1:15" s="58" customFormat="1" x14ac:dyDescent="0.25">
      <c r="A24" s="22" t="s">
        <v>50</v>
      </c>
      <c r="B24" s="22" t="s">
        <v>37</v>
      </c>
      <c r="C24" s="22"/>
      <c r="D24" s="24" t="s">
        <v>282</v>
      </c>
      <c r="E24" s="75" t="s">
        <v>283</v>
      </c>
      <c r="F24" s="24"/>
      <c r="G24" s="28">
        <v>0</v>
      </c>
      <c r="H24" s="31"/>
      <c r="I24" s="31"/>
      <c r="J24" s="73">
        <f>'4'!J127</f>
        <v>0</v>
      </c>
      <c r="K24" s="36">
        <v>0</v>
      </c>
      <c r="L24" s="36">
        <v>0</v>
      </c>
      <c r="M24" s="77">
        <f>'4'!M127</f>
        <v>0</v>
      </c>
      <c r="N24" s="77">
        <f>'4'!N127</f>
        <v>0</v>
      </c>
      <c r="O24" s="24"/>
    </row>
    <row r="25" spans="1:15" s="58" customFormat="1" x14ac:dyDescent="0.25">
      <c r="A25" s="22" t="s">
        <v>50</v>
      </c>
      <c r="B25" s="22" t="s">
        <v>286</v>
      </c>
      <c r="C25" s="22"/>
      <c r="D25" s="24" t="s">
        <v>287</v>
      </c>
      <c r="E25" s="75" t="s">
        <v>288</v>
      </c>
      <c r="F25" s="24"/>
      <c r="G25" s="28">
        <v>0</v>
      </c>
      <c r="H25" s="31"/>
      <c r="I25" s="31"/>
      <c r="J25" s="73">
        <f>'4'!J129</f>
        <v>0</v>
      </c>
      <c r="K25" s="36">
        <v>0</v>
      </c>
      <c r="L25" s="36">
        <v>0</v>
      </c>
      <c r="M25" s="77">
        <f>'4'!M129</f>
        <v>0</v>
      </c>
      <c r="N25" s="77">
        <f>'4'!N129</f>
        <v>0</v>
      </c>
      <c r="O25" s="24"/>
    </row>
    <row r="26" spans="1: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/>
      <c r="B27" s="4"/>
      <c r="C27" s="4"/>
      <c r="D27" s="4"/>
      <c r="E27" s="39" t="s">
        <v>32</v>
      </c>
      <c r="G27" s="2"/>
      <c r="H27" s="2"/>
      <c r="I27" s="2"/>
      <c r="J27" s="40">
        <f>SUBTOTAL(9,J7:J25)</f>
        <v>0</v>
      </c>
      <c r="K27" s="4"/>
      <c r="L27" s="4"/>
      <c r="M27" s="4"/>
      <c r="N27" s="4"/>
      <c r="O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4"/>
      <c r="C29" s="4"/>
      <c r="D29" s="4"/>
      <c r="E29" s="41" t="s">
        <v>33</v>
      </c>
      <c r="G29" s="4"/>
      <c r="H29" s="42">
        <f>Rekapitulace!G4</f>
        <v>0.15</v>
      </c>
      <c r="I29" s="4"/>
      <c r="J29" s="43">
        <f>SUBTOTAL(9,M7:M25)</f>
        <v>0</v>
      </c>
      <c r="K29" s="4"/>
      <c r="L29" s="4"/>
      <c r="M29" s="4"/>
      <c r="N29" s="4"/>
      <c r="O29" s="4"/>
    </row>
    <row r="30" spans="1:15" x14ac:dyDescent="0.25">
      <c r="A30" s="4"/>
      <c r="B30" s="4"/>
      <c r="C30" s="4"/>
      <c r="D30" s="4"/>
      <c r="E30" s="41" t="s">
        <v>34</v>
      </c>
      <c r="G30" s="4"/>
      <c r="H30" s="42">
        <f>Rekapitulace!H4</f>
        <v>0.21</v>
      </c>
      <c r="I30" s="4"/>
      <c r="J30" s="43">
        <f>SUBTOTAL(9,N7:N25)</f>
        <v>0</v>
      </c>
      <c r="K30" s="4"/>
      <c r="L30" s="4"/>
      <c r="M30" s="4"/>
      <c r="N30" s="4"/>
      <c r="O30" s="4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4"/>
      <c r="E32" s="39" t="s">
        <v>13</v>
      </c>
      <c r="G32" s="2"/>
      <c r="H32" s="2"/>
      <c r="I32" s="2"/>
      <c r="J32" s="40">
        <f>ROUND(J27+J29+J30,2)</f>
        <v>0</v>
      </c>
      <c r="K32" s="4"/>
      <c r="L32" s="4"/>
      <c r="M32" s="4"/>
      <c r="N32" s="4"/>
      <c r="O32" s="4"/>
    </row>
  </sheetData>
  <pageMargins left="0.65" right="0.65" top="1" bottom="1" header="0.5" footer="0.5"/>
  <pageSetup paperSize="9" scale="70" orientation="portrait" r:id="rId1"/>
  <headerFooter>
    <oddHeader>&amp;C&amp;A&amp;RStrana: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8"/>
  <sheetViews>
    <sheetView showGridLines="0" showZeros="0" workbookViewId="0">
      <selection activeCell="E6" sqref="E6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customWidth="1"/>
    <col min="4" max="4" width="13.5703125" style="1" customWidth="1"/>
    <col min="5" max="5" width="55.7109375" style="1" customWidth="1"/>
    <col min="6" max="6" width="5.85546875" style="1" customWidth="1"/>
    <col min="7" max="7" width="14.140625" style="1" customWidth="1"/>
    <col min="8" max="9" width="15.7109375" style="1" customWidth="1"/>
    <col min="10" max="10" width="17.7109375" style="1" customWidth="1"/>
    <col min="11" max="12" width="14" style="1" customWidth="1"/>
    <col min="13" max="14" width="15.7109375" style="1" customWidth="1"/>
    <col min="15" max="15" width="17.5703125" style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46</v>
      </c>
      <c r="C3" s="4"/>
      <c r="D3" s="16" t="s">
        <v>47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/>
      <c r="B5" s="5"/>
      <c r="C5" s="5"/>
      <c r="D5" s="5"/>
      <c r="E5" s="5"/>
      <c r="F5" s="5"/>
      <c r="G5" s="5"/>
      <c r="H5" s="17" t="s">
        <v>20</v>
      </c>
      <c r="I5" s="18"/>
      <c r="J5" s="5"/>
      <c r="K5" s="5"/>
      <c r="L5" s="5"/>
      <c r="M5" s="19" t="s">
        <v>21</v>
      </c>
      <c r="N5" s="20"/>
      <c r="O5" s="5"/>
    </row>
    <row r="6" spans="1:15" x14ac:dyDescent="0.2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7" t="s">
        <v>28</v>
      </c>
      <c r="H6" s="30">
        <f>Rekapitulace!G4</f>
        <v>0.15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58" customFormat="1" x14ac:dyDescent="0.25">
      <c r="A7" s="68" t="s">
        <v>50</v>
      </c>
      <c r="B7" s="68" t="s">
        <v>37</v>
      </c>
      <c r="C7" s="68"/>
      <c r="D7" s="69" t="s">
        <v>51</v>
      </c>
      <c r="E7" s="70" t="s">
        <v>52</v>
      </c>
      <c r="F7" s="69"/>
      <c r="G7" s="71">
        <v>0</v>
      </c>
      <c r="H7" s="72"/>
      <c r="I7" s="81"/>
      <c r="J7" s="73">
        <f>SUBTOTAL(9,J8:J15)</f>
        <v>0</v>
      </c>
      <c r="K7" s="82">
        <v>0</v>
      </c>
      <c r="L7" s="74">
        <v>0</v>
      </c>
      <c r="M7" s="73">
        <f>SUBTOTAL(9,M8:M15)</f>
        <v>0</v>
      </c>
      <c r="N7" s="73">
        <f>SUBTOTAL(9,N8:N15)</f>
        <v>0</v>
      </c>
      <c r="O7" s="69"/>
    </row>
    <row r="8" spans="1:15" s="103" customFormat="1" ht="38.25" x14ac:dyDescent="0.25">
      <c r="A8" s="93" t="s">
        <v>53</v>
      </c>
      <c r="B8" s="93" t="s">
        <v>37</v>
      </c>
      <c r="C8" s="93" t="s">
        <v>37</v>
      </c>
      <c r="D8" s="94" t="s">
        <v>54</v>
      </c>
      <c r="E8" s="95" t="s">
        <v>55</v>
      </c>
      <c r="F8" s="94" t="s">
        <v>56</v>
      </c>
      <c r="G8" s="96">
        <v>81.400000000000006</v>
      </c>
      <c r="H8" s="97">
        <v>0</v>
      </c>
      <c r="I8" s="97">
        <v>0</v>
      </c>
      <c r="J8" s="98">
        <f t="shared" ref="J8:J15" si="0">ROUND(G8*(H8+I8),2)</f>
        <v>0</v>
      </c>
      <c r="K8" s="99">
        <v>0</v>
      </c>
      <c r="L8" s="100">
        <v>0</v>
      </c>
      <c r="M8" s="101">
        <f>Rekapitulace!$G$4*G8*H8</f>
        <v>0</v>
      </c>
      <c r="N8" s="101">
        <f>Rekapitulace!$H$4*G8*I8</f>
        <v>0</v>
      </c>
      <c r="O8" s="102"/>
    </row>
    <row r="9" spans="1:15" s="103" customFormat="1" ht="63.75" x14ac:dyDescent="0.25">
      <c r="A9" s="93" t="s">
        <v>53</v>
      </c>
      <c r="B9" s="93" t="s">
        <v>37</v>
      </c>
      <c r="C9" s="93" t="s">
        <v>37</v>
      </c>
      <c r="D9" s="94" t="s">
        <v>57</v>
      </c>
      <c r="E9" s="95" t="s">
        <v>58</v>
      </c>
      <c r="F9" s="94" t="s">
        <v>59</v>
      </c>
      <c r="G9" s="96">
        <v>19.2</v>
      </c>
      <c r="H9" s="97">
        <v>0</v>
      </c>
      <c r="I9" s="97">
        <v>0</v>
      </c>
      <c r="J9" s="98">
        <f t="shared" si="0"/>
        <v>0</v>
      </c>
      <c r="K9" s="99">
        <v>0</v>
      </c>
      <c r="L9" s="100">
        <v>0</v>
      </c>
      <c r="M9" s="101">
        <f>Rekapitulace!$G$4*G9*H9</f>
        <v>0</v>
      </c>
      <c r="N9" s="101">
        <f>Rekapitulace!$H$4*G9*I9</f>
        <v>0</v>
      </c>
      <c r="O9" s="102"/>
    </row>
    <row r="10" spans="1:15" s="103" customFormat="1" ht="63.75" x14ac:dyDescent="0.25">
      <c r="A10" s="93" t="s">
        <v>53</v>
      </c>
      <c r="B10" s="93" t="s">
        <v>37</v>
      </c>
      <c r="C10" s="93" t="s">
        <v>37</v>
      </c>
      <c r="D10" s="94" t="s">
        <v>60</v>
      </c>
      <c r="E10" s="95" t="s">
        <v>61</v>
      </c>
      <c r="F10" s="94" t="s">
        <v>59</v>
      </c>
      <c r="G10" s="96">
        <v>14.827999999999999</v>
      </c>
      <c r="H10" s="97">
        <v>0</v>
      </c>
      <c r="I10" s="97">
        <v>0</v>
      </c>
      <c r="J10" s="98">
        <f t="shared" si="0"/>
        <v>0</v>
      </c>
      <c r="K10" s="99">
        <v>0</v>
      </c>
      <c r="L10" s="100">
        <v>0</v>
      </c>
      <c r="M10" s="101">
        <f>Rekapitulace!$G$4*G10*H10</f>
        <v>0</v>
      </c>
      <c r="N10" s="101">
        <f>Rekapitulace!$H$4*G10*I10</f>
        <v>0</v>
      </c>
      <c r="O10" s="102"/>
    </row>
    <row r="11" spans="1:15" s="103" customFormat="1" ht="38.25" x14ac:dyDescent="0.25">
      <c r="A11" s="93" t="s">
        <v>53</v>
      </c>
      <c r="B11" s="93" t="s">
        <v>62</v>
      </c>
      <c r="C11" s="93" t="s">
        <v>63</v>
      </c>
      <c r="D11" s="94" t="s">
        <v>64</v>
      </c>
      <c r="E11" s="95" t="s">
        <v>65</v>
      </c>
      <c r="F11" s="94" t="s">
        <v>59</v>
      </c>
      <c r="G11" s="96">
        <v>34.03</v>
      </c>
      <c r="H11" s="97">
        <v>0</v>
      </c>
      <c r="I11" s="97">
        <v>0</v>
      </c>
      <c r="J11" s="98">
        <f t="shared" si="0"/>
        <v>0</v>
      </c>
      <c r="K11" s="99">
        <v>0</v>
      </c>
      <c r="L11" s="100">
        <v>0</v>
      </c>
      <c r="M11" s="101">
        <f>Rekapitulace!$G$4*G11*H11</f>
        <v>0</v>
      </c>
      <c r="N11" s="101">
        <f>Rekapitulace!$H$4*G11*I11</f>
        <v>0</v>
      </c>
      <c r="O11" s="102"/>
    </row>
    <row r="12" spans="1:15" s="103" customFormat="1" ht="38.25" x14ac:dyDescent="0.25">
      <c r="A12" s="93" t="s">
        <v>53</v>
      </c>
      <c r="B12" s="93" t="s">
        <v>62</v>
      </c>
      <c r="C12" s="93" t="s">
        <v>63</v>
      </c>
      <c r="D12" s="94" t="s">
        <v>66</v>
      </c>
      <c r="E12" s="95" t="s">
        <v>67</v>
      </c>
      <c r="F12" s="94" t="s">
        <v>59</v>
      </c>
      <c r="G12" s="96">
        <v>34.03</v>
      </c>
      <c r="H12" s="97">
        <v>0</v>
      </c>
      <c r="I12" s="97">
        <v>0</v>
      </c>
      <c r="J12" s="98">
        <f t="shared" si="0"/>
        <v>0</v>
      </c>
      <c r="K12" s="99">
        <v>0</v>
      </c>
      <c r="L12" s="100">
        <v>0</v>
      </c>
      <c r="M12" s="101">
        <f>Rekapitulace!$G$4*G12*H12</f>
        <v>0</v>
      </c>
      <c r="N12" s="101">
        <f>Rekapitulace!$H$4*G12*I12</f>
        <v>0</v>
      </c>
      <c r="O12" s="102"/>
    </row>
    <row r="13" spans="1:15" s="103" customFormat="1" ht="89.25" x14ac:dyDescent="0.25">
      <c r="A13" s="93" t="s">
        <v>53</v>
      </c>
      <c r="B13" s="93" t="s">
        <v>62</v>
      </c>
      <c r="C13" s="93" t="s">
        <v>63</v>
      </c>
      <c r="D13" s="94" t="s">
        <v>68</v>
      </c>
      <c r="E13" s="95" t="s">
        <v>69</v>
      </c>
      <c r="F13" s="94" t="s">
        <v>59</v>
      </c>
      <c r="G13" s="96">
        <v>1.6839999999999999</v>
      </c>
      <c r="H13" s="97">
        <v>0</v>
      </c>
      <c r="I13" s="97">
        <v>0</v>
      </c>
      <c r="J13" s="98">
        <f t="shared" si="0"/>
        <v>0</v>
      </c>
      <c r="K13" s="99">
        <v>0</v>
      </c>
      <c r="L13" s="100">
        <v>0</v>
      </c>
      <c r="M13" s="101">
        <f>Rekapitulace!$G$4*G13*H13</f>
        <v>0</v>
      </c>
      <c r="N13" s="101">
        <f>Rekapitulace!$H$4*G13*I13</f>
        <v>0</v>
      </c>
      <c r="O13" s="102"/>
    </row>
    <row r="14" spans="1:15" s="112" customFormat="1" x14ac:dyDescent="0.25">
      <c r="A14" s="104"/>
      <c r="B14" s="104"/>
      <c r="C14" s="104"/>
      <c r="D14" s="105"/>
      <c r="E14" s="105" t="s">
        <v>70</v>
      </c>
      <c r="F14" s="105"/>
      <c r="G14" s="106"/>
      <c r="H14" s="107"/>
      <c r="I14" s="107"/>
      <c r="J14" s="108">
        <f t="shared" si="0"/>
        <v>0</v>
      </c>
      <c r="K14" s="109"/>
      <c r="L14" s="110"/>
      <c r="M14" s="76">
        <f>Rekapitulace!$G$4*G14*H14</f>
        <v>0</v>
      </c>
      <c r="N14" s="76">
        <f>Rekapitulace!$H$4*G14*I14</f>
        <v>0</v>
      </c>
      <c r="O14" s="111"/>
    </row>
    <row r="15" spans="1:15" s="103" customFormat="1" ht="38.25" x14ac:dyDescent="0.25">
      <c r="A15" s="93" t="s">
        <v>53</v>
      </c>
      <c r="B15" s="93" t="s">
        <v>62</v>
      </c>
      <c r="C15" s="93" t="s">
        <v>63</v>
      </c>
      <c r="D15" s="94" t="s">
        <v>71</v>
      </c>
      <c r="E15" s="95" t="s">
        <v>72</v>
      </c>
      <c r="F15" s="94" t="s">
        <v>56</v>
      </c>
      <c r="G15" s="96">
        <v>50.66</v>
      </c>
      <c r="H15" s="97">
        <v>0</v>
      </c>
      <c r="I15" s="97">
        <v>0</v>
      </c>
      <c r="J15" s="98">
        <f t="shared" si="0"/>
        <v>0</v>
      </c>
      <c r="K15" s="99">
        <v>0</v>
      </c>
      <c r="L15" s="100">
        <v>0</v>
      </c>
      <c r="M15" s="101">
        <f>Rekapitulace!$G$4*G15*H15</f>
        <v>0</v>
      </c>
      <c r="N15" s="101">
        <f>Rekapitulace!$H$4*G15*I15</f>
        <v>0</v>
      </c>
      <c r="O15" s="102"/>
    </row>
    <row r="16" spans="1:15" s="78" customFormat="1" x14ac:dyDescent="0.25">
      <c r="A16" s="68" t="s">
        <v>50</v>
      </c>
      <c r="B16" s="68" t="s">
        <v>37</v>
      </c>
      <c r="C16" s="79"/>
      <c r="D16" s="69" t="s">
        <v>73</v>
      </c>
      <c r="E16" s="70" t="s">
        <v>74</v>
      </c>
      <c r="F16" s="80"/>
      <c r="G16" s="71">
        <v>0</v>
      </c>
      <c r="H16" s="72"/>
      <c r="I16" s="81"/>
      <c r="J16" s="73">
        <f>SUBTOTAL(9,J17:J24)</f>
        <v>0</v>
      </c>
      <c r="K16" s="82">
        <v>0</v>
      </c>
      <c r="L16" s="74">
        <v>0</v>
      </c>
      <c r="M16" s="73">
        <f>SUBTOTAL(9,M17:M24)</f>
        <v>0</v>
      </c>
      <c r="N16" s="73">
        <f>SUBTOTAL(9,N17:N24)</f>
        <v>0</v>
      </c>
      <c r="O16" s="80"/>
    </row>
    <row r="17" spans="1:15" s="103" customFormat="1" ht="51" x14ac:dyDescent="0.25">
      <c r="A17" s="93" t="s">
        <v>53</v>
      </c>
      <c r="B17" s="93" t="s">
        <v>37</v>
      </c>
      <c r="C17" s="93" t="s">
        <v>37</v>
      </c>
      <c r="D17" s="94" t="s">
        <v>75</v>
      </c>
      <c r="E17" s="95" t="s">
        <v>76</v>
      </c>
      <c r="F17" s="94" t="s">
        <v>59</v>
      </c>
      <c r="G17" s="96">
        <v>7.5990000000000002</v>
      </c>
      <c r="H17" s="97">
        <v>0</v>
      </c>
      <c r="I17" s="97">
        <v>0</v>
      </c>
      <c r="J17" s="98">
        <f t="shared" ref="J17:J24" si="1">ROUND(G17*(H17+I17),2)</f>
        <v>0</v>
      </c>
      <c r="K17" s="99">
        <v>0</v>
      </c>
      <c r="L17" s="100">
        <v>0</v>
      </c>
      <c r="M17" s="101">
        <f>Rekapitulace!$G$4*G17*H17</f>
        <v>0</v>
      </c>
      <c r="N17" s="101">
        <f>Rekapitulace!$H$4*G17*I17</f>
        <v>0</v>
      </c>
      <c r="O17" s="102"/>
    </row>
    <row r="18" spans="1:15" s="103" customFormat="1" ht="63.75" x14ac:dyDescent="0.25">
      <c r="A18" s="93" t="s">
        <v>53</v>
      </c>
      <c r="B18" s="93" t="s">
        <v>37</v>
      </c>
      <c r="C18" s="93" t="s">
        <v>37</v>
      </c>
      <c r="D18" s="94" t="s">
        <v>77</v>
      </c>
      <c r="E18" s="95" t="s">
        <v>78</v>
      </c>
      <c r="F18" s="94" t="s">
        <v>59</v>
      </c>
      <c r="G18" s="96">
        <v>9.6</v>
      </c>
      <c r="H18" s="97">
        <v>0</v>
      </c>
      <c r="I18" s="97">
        <v>0</v>
      </c>
      <c r="J18" s="98">
        <f t="shared" si="1"/>
        <v>0</v>
      </c>
      <c r="K18" s="99">
        <v>0</v>
      </c>
      <c r="L18" s="100">
        <v>0</v>
      </c>
      <c r="M18" s="101">
        <f>Rekapitulace!$G$4*G18*H18</f>
        <v>0</v>
      </c>
      <c r="N18" s="101">
        <f>Rekapitulace!$H$4*G18*I18</f>
        <v>0</v>
      </c>
      <c r="O18" s="102"/>
    </row>
    <row r="19" spans="1:15" s="103" customFormat="1" ht="25.5" x14ac:dyDescent="0.25">
      <c r="A19" s="93" t="s">
        <v>53</v>
      </c>
      <c r="B19" s="93" t="s">
        <v>37</v>
      </c>
      <c r="C19" s="93" t="s">
        <v>37</v>
      </c>
      <c r="D19" s="94" t="s">
        <v>79</v>
      </c>
      <c r="E19" s="95" t="s">
        <v>80</v>
      </c>
      <c r="F19" s="94" t="s">
        <v>56</v>
      </c>
      <c r="G19" s="96">
        <v>4.92</v>
      </c>
      <c r="H19" s="97">
        <v>0</v>
      </c>
      <c r="I19" s="97">
        <v>0</v>
      </c>
      <c r="J19" s="98">
        <f t="shared" si="1"/>
        <v>0</v>
      </c>
      <c r="K19" s="99">
        <v>0</v>
      </c>
      <c r="L19" s="100">
        <v>0</v>
      </c>
      <c r="M19" s="101">
        <f>Rekapitulace!$G$4*G19*H19</f>
        <v>0</v>
      </c>
      <c r="N19" s="101">
        <f>Rekapitulace!$H$4*G19*I19</f>
        <v>0</v>
      </c>
      <c r="O19" s="102"/>
    </row>
    <row r="20" spans="1:15" s="112" customFormat="1" x14ac:dyDescent="0.25">
      <c r="A20" s="104" t="s">
        <v>53</v>
      </c>
      <c r="B20" s="104" t="s">
        <v>37</v>
      </c>
      <c r="C20" s="104" t="s">
        <v>37</v>
      </c>
      <c r="D20" s="105" t="s">
        <v>81</v>
      </c>
      <c r="E20" s="105" t="s">
        <v>82</v>
      </c>
      <c r="F20" s="105" t="s">
        <v>56</v>
      </c>
      <c r="G20" s="106">
        <v>4.92</v>
      </c>
      <c r="H20" s="107">
        <v>0</v>
      </c>
      <c r="I20" s="107">
        <v>0</v>
      </c>
      <c r="J20" s="108">
        <f t="shared" si="1"/>
        <v>0</v>
      </c>
      <c r="K20" s="109">
        <v>0</v>
      </c>
      <c r="L20" s="110">
        <v>0</v>
      </c>
      <c r="M20" s="76">
        <f>Rekapitulace!$G$4*G20*H20</f>
        <v>0</v>
      </c>
      <c r="N20" s="76">
        <f>Rekapitulace!$H$4*G20*I20</f>
        <v>0</v>
      </c>
      <c r="O20" s="111"/>
    </row>
    <row r="21" spans="1:15" s="103" customFormat="1" ht="38.25" x14ac:dyDescent="0.25">
      <c r="A21" s="93" t="s">
        <v>53</v>
      </c>
      <c r="B21" s="93" t="s">
        <v>37</v>
      </c>
      <c r="C21" s="93" t="s">
        <v>37</v>
      </c>
      <c r="D21" s="94" t="s">
        <v>83</v>
      </c>
      <c r="E21" s="95" t="s">
        <v>84</v>
      </c>
      <c r="F21" s="94" t="s">
        <v>85</v>
      </c>
      <c r="G21" s="96">
        <v>0.313</v>
      </c>
      <c r="H21" s="97">
        <v>0</v>
      </c>
      <c r="I21" s="97">
        <v>0</v>
      </c>
      <c r="J21" s="98">
        <f t="shared" si="1"/>
        <v>0</v>
      </c>
      <c r="K21" s="99">
        <v>0</v>
      </c>
      <c r="L21" s="100">
        <v>0</v>
      </c>
      <c r="M21" s="101">
        <f>Rekapitulace!$G$4*G21*H21</f>
        <v>0</v>
      </c>
      <c r="N21" s="101">
        <f>Rekapitulace!$H$4*G21*I21</f>
        <v>0</v>
      </c>
      <c r="O21" s="102"/>
    </row>
    <row r="22" spans="1:15" s="103" customFormat="1" ht="51" x14ac:dyDescent="0.25">
      <c r="A22" s="93" t="s">
        <v>53</v>
      </c>
      <c r="B22" s="93" t="s">
        <v>37</v>
      </c>
      <c r="C22" s="93" t="s">
        <v>37</v>
      </c>
      <c r="D22" s="94" t="s">
        <v>86</v>
      </c>
      <c r="E22" s="95" t="s">
        <v>87</v>
      </c>
      <c r="F22" s="94" t="s">
        <v>59</v>
      </c>
      <c r="G22" s="96">
        <v>14.978</v>
      </c>
      <c r="H22" s="97">
        <v>0</v>
      </c>
      <c r="I22" s="97">
        <v>0</v>
      </c>
      <c r="J22" s="98">
        <f t="shared" si="1"/>
        <v>0</v>
      </c>
      <c r="K22" s="99">
        <v>0</v>
      </c>
      <c r="L22" s="100">
        <v>0</v>
      </c>
      <c r="M22" s="101">
        <f>Rekapitulace!$G$4*G22*H22</f>
        <v>0</v>
      </c>
      <c r="N22" s="101">
        <f>Rekapitulace!$H$4*G22*I22</f>
        <v>0</v>
      </c>
      <c r="O22" s="102"/>
    </row>
    <row r="23" spans="1:15" s="103" customFormat="1" ht="38.25" x14ac:dyDescent="0.25">
      <c r="A23" s="93" t="s">
        <v>53</v>
      </c>
      <c r="B23" s="93" t="s">
        <v>37</v>
      </c>
      <c r="C23" s="93" t="s">
        <v>37</v>
      </c>
      <c r="D23" s="94" t="s">
        <v>88</v>
      </c>
      <c r="E23" s="95" t="s">
        <v>89</v>
      </c>
      <c r="F23" s="94" t="s">
        <v>56</v>
      </c>
      <c r="G23" s="96">
        <v>18.675000000000001</v>
      </c>
      <c r="H23" s="97">
        <v>0</v>
      </c>
      <c r="I23" s="97">
        <v>0</v>
      </c>
      <c r="J23" s="98">
        <f t="shared" si="1"/>
        <v>0</v>
      </c>
      <c r="K23" s="99">
        <v>0</v>
      </c>
      <c r="L23" s="100">
        <v>0</v>
      </c>
      <c r="M23" s="101">
        <f>Rekapitulace!$G$4*G23*H23</f>
        <v>0</v>
      </c>
      <c r="N23" s="101">
        <f>Rekapitulace!$H$4*G23*I23</f>
        <v>0</v>
      </c>
      <c r="O23" s="102"/>
    </row>
    <row r="24" spans="1:15" s="112" customFormat="1" x14ac:dyDescent="0.25">
      <c r="A24" s="104" t="s">
        <v>53</v>
      </c>
      <c r="B24" s="104" t="s">
        <v>37</v>
      </c>
      <c r="C24" s="104" t="s">
        <v>37</v>
      </c>
      <c r="D24" s="105" t="s">
        <v>90</v>
      </c>
      <c r="E24" s="105" t="s">
        <v>91</v>
      </c>
      <c r="F24" s="105" t="s">
        <v>56</v>
      </c>
      <c r="G24" s="106">
        <v>18.675000000000001</v>
      </c>
      <c r="H24" s="107">
        <v>0</v>
      </c>
      <c r="I24" s="107">
        <v>0</v>
      </c>
      <c r="J24" s="108">
        <f t="shared" si="1"/>
        <v>0</v>
      </c>
      <c r="K24" s="109">
        <v>0</v>
      </c>
      <c r="L24" s="110">
        <v>0</v>
      </c>
      <c r="M24" s="76">
        <f>Rekapitulace!$G$4*G24*H24</f>
        <v>0</v>
      </c>
      <c r="N24" s="76">
        <f>Rekapitulace!$H$4*G24*I24</f>
        <v>0</v>
      </c>
      <c r="O24" s="111"/>
    </row>
    <row r="25" spans="1:15" s="58" customFormat="1" x14ac:dyDescent="0.25">
      <c r="A25" s="68" t="s">
        <v>50</v>
      </c>
      <c r="B25" s="68" t="s">
        <v>37</v>
      </c>
      <c r="C25" s="68"/>
      <c r="D25" s="69" t="s">
        <v>92</v>
      </c>
      <c r="E25" s="70" t="s">
        <v>93</v>
      </c>
      <c r="F25" s="69"/>
      <c r="G25" s="71">
        <v>0</v>
      </c>
      <c r="H25" s="72"/>
      <c r="I25" s="81"/>
      <c r="J25" s="73">
        <f>SUBTOTAL(9,J26:J36)</f>
        <v>0</v>
      </c>
      <c r="K25" s="82">
        <v>0</v>
      </c>
      <c r="L25" s="74">
        <v>0</v>
      </c>
      <c r="M25" s="73">
        <f>SUBTOTAL(9,M26:M36)</f>
        <v>0</v>
      </c>
      <c r="N25" s="73">
        <f>SUBTOTAL(9,N26:N36)</f>
        <v>0</v>
      </c>
      <c r="O25" s="69"/>
    </row>
    <row r="26" spans="1:15" s="103" customFormat="1" ht="114.75" x14ac:dyDescent="0.25">
      <c r="A26" s="93" t="s">
        <v>53</v>
      </c>
      <c r="B26" s="93" t="s">
        <v>37</v>
      </c>
      <c r="C26" s="93" t="s">
        <v>37</v>
      </c>
      <c r="D26" s="94" t="s">
        <v>94</v>
      </c>
      <c r="E26" s="95" t="s">
        <v>95</v>
      </c>
      <c r="F26" s="94" t="s">
        <v>56</v>
      </c>
      <c r="G26" s="96">
        <v>105.122</v>
      </c>
      <c r="H26" s="97">
        <v>0</v>
      </c>
      <c r="I26" s="97">
        <v>0</v>
      </c>
      <c r="J26" s="98">
        <f t="shared" ref="J26:J36" si="2">ROUND(G26*(H26+I26),2)</f>
        <v>0</v>
      </c>
      <c r="K26" s="99">
        <v>0</v>
      </c>
      <c r="L26" s="100">
        <v>0</v>
      </c>
      <c r="M26" s="101">
        <f>Rekapitulace!$G$4*G26*H26</f>
        <v>0</v>
      </c>
      <c r="N26" s="101">
        <f>Rekapitulace!$H$4*G26*I26</f>
        <v>0</v>
      </c>
      <c r="O26" s="102"/>
    </row>
    <row r="27" spans="1:15" s="103" customFormat="1" ht="51" x14ac:dyDescent="0.25">
      <c r="A27" s="93"/>
      <c r="B27" s="93"/>
      <c r="C27" s="93"/>
      <c r="D27" s="94"/>
      <c r="E27" s="95" t="s">
        <v>96</v>
      </c>
      <c r="F27" s="94"/>
      <c r="G27" s="96"/>
      <c r="H27" s="97"/>
      <c r="I27" s="97"/>
      <c r="J27" s="98">
        <f t="shared" si="2"/>
        <v>0</v>
      </c>
      <c r="K27" s="99"/>
      <c r="L27" s="100"/>
      <c r="M27" s="101">
        <f>Rekapitulace!$G$4*G27*H27</f>
        <v>0</v>
      </c>
      <c r="N27" s="101">
        <f>Rekapitulace!$H$4*G27*I27</f>
        <v>0</v>
      </c>
      <c r="O27" s="102"/>
    </row>
    <row r="28" spans="1:15" s="103" customFormat="1" ht="38.25" x14ac:dyDescent="0.25">
      <c r="A28" s="93" t="s">
        <v>53</v>
      </c>
      <c r="B28" s="93" t="s">
        <v>37</v>
      </c>
      <c r="C28" s="93" t="s">
        <v>37</v>
      </c>
      <c r="D28" s="94" t="s">
        <v>97</v>
      </c>
      <c r="E28" s="95" t="s">
        <v>98</v>
      </c>
      <c r="F28" s="94" t="s">
        <v>99</v>
      </c>
      <c r="G28" s="96">
        <v>3</v>
      </c>
      <c r="H28" s="97">
        <v>0</v>
      </c>
      <c r="I28" s="97">
        <v>0</v>
      </c>
      <c r="J28" s="98">
        <f t="shared" si="2"/>
        <v>0</v>
      </c>
      <c r="K28" s="99">
        <v>0</v>
      </c>
      <c r="L28" s="100">
        <v>0</v>
      </c>
      <c r="M28" s="101">
        <f>Rekapitulace!$G$4*G28*H28</f>
        <v>0</v>
      </c>
      <c r="N28" s="101">
        <f>Rekapitulace!$H$4*G28*I28</f>
        <v>0</v>
      </c>
      <c r="O28" s="102"/>
    </row>
    <row r="29" spans="1:15" s="103" customFormat="1" ht="38.25" x14ac:dyDescent="0.25">
      <c r="A29" s="93" t="s">
        <v>53</v>
      </c>
      <c r="B29" s="93" t="s">
        <v>37</v>
      </c>
      <c r="C29" s="93" t="s">
        <v>37</v>
      </c>
      <c r="D29" s="94" t="s">
        <v>100</v>
      </c>
      <c r="E29" s="95" t="s">
        <v>101</v>
      </c>
      <c r="F29" s="94" t="s">
        <v>99</v>
      </c>
      <c r="G29" s="96">
        <v>3</v>
      </c>
      <c r="H29" s="97">
        <v>0</v>
      </c>
      <c r="I29" s="97">
        <v>0</v>
      </c>
      <c r="J29" s="98">
        <f t="shared" si="2"/>
        <v>0</v>
      </c>
      <c r="K29" s="99">
        <v>0</v>
      </c>
      <c r="L29" s="100">
        <v>0</v>
      </c>
      <c r="M29" s="101">
        <f>Rekapitulace!$G$4*G29*H29</f>
        <v>0</v>
      </c>
      <c r="N29" s="101">
        <f>Rekapitulace!$H$4*G29*I29</f>
        <v>0</v>
      </c>
      <c r="O29" s="102"/>
    </row>
    <row r="30" spans="1:15" s="103" customFormat="1" ht="38.25" x14ac:dyDescent="0.25">
      <c r="A30" s="93" t="s">
        <v>53</v>
      </c>
      <c r="B30" s="93" t="s">
        <v>37</v>
      </c>
      <c r="C30" s="93" t="s">
        <v>37</v>
      </c>
      <c r="D30" s="94" t="s">
        <v>102</v>
      </c>
      <c r="E30" s="95" t="s">
        <v>103</v>
      </c>
      <c r="F30" s="94" t="s">
        <v>59</v>
      </c>
      <c r="G30" s="96">
        <v>0.129</v>
      </c>
      <c r="H30" s="97">
        <v>0</v>
      </c>
      <c r="I30" s="97">
        <v>0</v>
      </c>
      <c r="J30" s="98">
        <f t="shared" si="2"/>
        <v>0</v>
      </c>
      <c r="K30" s="99">
        <v>0</v>
      </c>
      <c r="L30" s="100">
        <v>0</v>
      </c>
      <c r="M30" s="101">
        <f>Rekapitulace!$G$4*G30*H30</f>
        <v>0</v>
      </c>
      <c r="N30" s="101">
        <f>Rekapitulace!$H$4*G30*I30</f>
        <v>0</v>
      </c>
      <c r="O30" s="102"/>
    </row>
    <row r="31" spans="1:15" s="103" customFormat="1" ht="51" x14ac:dyDescent="0.25">
      <c r="A31" s="93" t="s">
        <v>53</v>
      </c>
      <c r="B31" s="93" t="s">
        <v>37</v>
      </c>
      <c r="C31" s="93" t="s">
        <v>37</v>
      </c>
      <c r="D31" s="94" t="s">
        <v>104</v>
      </c>
      <c r="E31" s="95" t="s">
        <v>105</v>
      </c>
      <c r="F31" s="94" t="s">
        <v>85</v>
      </c>
      <c r="G31" s="96">
        <v>4.2999999999999997E-2</v>
      </c>
      <c r="H31" s="97">
        <v>0</v>
      </c>
      <c r="I31" s="97">
        <v>0</v>
      </c>
      <c r="J31" s="98">
        <f t="shared" si="2"/>
        <v>0</v>
      </c>
      <c r="K31" s="99">
        <v>0</v>
      </c>
      <c r="L31" s="100">
        <v>0</v>
      </c>
      <c r="M31" s="101">
        <f>Rekapitulace!$G$4*G31*H31</f>
        <v>0</v>
      </c>
      <c r="N31" s="101">
        <f>Rekapitulace!$H$4*G31*I31</f>
        <v>0</v>
      </c>
      <c r="O31" s="102"/>
    </row>
    <row r="32" spans="1:15" s="103" customFormat="1" ht="51" x14ac:dyDescent="0.25">
      <c r="A32" s="93" t="s">
        <v>106</v>
      </c>
      <c r="B32" s="93" t="s">
        <v>37</v>
      </c>
      <c r="C32" s="93" t="s">
        <v>107</v>
      </c>
      <c r="D32" s="94" t="s">
        <v>108</v>
      </c>
      <c r="E32" s="95" t="s">
        <v>109</v>
      </c>
      <c r="F32" s="94" t="s">
        <v>85</v>
      </c>
      <c r="G32" s="96">
        <v>4.5999999999999999E-2</v>
      </c>
      <c r="H32" s="97">
        <v>0</v>
      </c>
      <c r="I32" s="97">
        <v>0</v>
      </c>
      <c r="J32" s="98">
        <f t="shared" si="2"/>
        <v>0</v>
      </c>
      <c r="K32" s="99">
        <v>0</v>
      </c>
      <c r="L32" s="100">
        <v>0</v>
      </c>
      <c r="M32" s="101">
        <f>Rekapitulace!$G$4*G32*H32</f>
        <v>0</v>
      </c>
      <c r="N32" s="101">
        <f>Rekapitulace!$H$4*G32*I32</f>
        <v>0</v>
      </c>
      <c r="O32" s="102"/>
    </row>
    <row r="33" spans="1:15" s="103" customFormat="1" ht="51" x14ac:dyDescent="0.25">
      <c r="A33" s="93" t="s">
        <v>53</v>
      </c>
      <c r="B33" s="93" t="s">
        <v>37</v>
      </c>
      <c r="C33" s="93" t="s">
        <v>107</v>
      </c>
      <c r="D33" s="94" t="s">
        <v>110</v>
      </c>
      <c r="E33" s="95" t="s">
        <v>111</v>
      </c>
      <c r="F33" s="94" t="s">
        <v>85</v>
      </c>
      <c r="G33" s="96">
        <v>0.13200000000000001</v>
      </c>
      <c r="H33" s="97">
        <v>0</v>
      </c>
      <c r="I33" s="97">
        <v>0</v>
      </c>
      <c r="J33" s="98">
        <f t="shared" si="2"/>
        <v>0</v>
      </c>
      <c r="K33" s="99">
        <v>0</v>
      </c>
      <c r="L33" s="100">
        <v>0</v>
      </c>
      <c r="M33" s="101">
        <f>Rekapitulace!$G$4*G33*H33</f>
        <v>0</v>
      </c>
      <c r="N33" s="101">
        <f>Rekapitulace!$H$4*G33*I33</f>
        <v>0</v>
      </c>
      <c r="O33" s="102"/>
    </row>
    <row r="34" spans="1:15" s="103" customFormat="1" ht="51" x14ac:dyDescent="0.25">
      <c r="A34" s="93" t="s">
        <v>106</v>
      </c>
      <c r="B34" s="93" t="s">
        <v>37</v>
      </c>
      <c r="C34" s="93" t="s">
        <v>107</v>
      </c>
      <c r="D34" s="94" t="s">
        <v>108</v>
      </c>
      <c r="E34" s="95" t="s">
        <v>112</v>
      </c>
      <c r="F34" s="94" t="s">
        <v>85</v>
      </c>
      <c r="G34" s="96">
        <v>0.14299999999999999</v>
      </c>
      <c r="H34" s="97">
        <v>0</v>
      </c>
      <c r="I34" s="97">
        <v>0</v>
      </c>
      <c r="J34" s="98">
        <f t="shared" si="2"/>
        <v>0</v>
      </c>
      <c r="K34" s="99">
        <v>0</v>
      </c>
      <c r="L34" s="100">
        <v>0</v>
      </c>
      <c r="M34" s="101">
        <f>Rekapitulace!$G$4*G34*H34</f>
        <v>0</v>
      </c>
      <c r="N34" s="101">
        <f>Rekapitulace!$H$4*G34*I34</f>
        <v>0</v>
      </c>
      <c r="O34" s="102"/>
    </row>
    <row r="35" spans="1:15" s="103" customFormat="1" ht="63.75" x14ac:dyDescent="0.25">
      <c r="A35" s="93" t="s">
        <v>53</v>
      </c>
      <c r="B35" s="93" t="s">
        <v>37</v>
      </c>
      <c r="C35" s="93" t="s">
        <v>107</v>
      </c>
      <c r="D35" s="94" t="s">
        <v>113</v>
      </c>
      <c r="E35" s="95" t="s">
        <v>114</v>
      </c>
      <c r="F35" s="94" t="s">
        <v>56</v>
      </c>
      <c r="G35" s="96">
        <v>5</v>
      </c>
      <c r="H35" s="97">
        <v>0</v>
      </c>
      <c r="I35" s="97">
        <v>0</v>
      </c>
      <c r="J35" s="98">
        <f t="shared" si="2"/>
        <v>0</v>
      </c>
      <c r="K35" s="99">
        <v>0</v>
      </c>
      <c r="L35" s="100">
        <v>0</v>
      </c>
      <c r="M35" s="101">
        <f>Rekapitulace!$G$4*G35*H35</f>
        <v>0</v>
      </c>
      <c r="N35" s="101">
        <f>Rekapitulace!$H$4*G35*I35</f>
        <v>0</v>
      </c>
      <c r="O35" s="102"/>
    </row>
    <row r="36" spans="1:15" s="103" customFormat="1" ht="51" x14ac:dyDescent="0.25">
      <c r="A36" s="93" t="s">
        <v>53</v>
      </c>
      <c r="B36" s="93" t="s">
        <v>37</v>
      </c>
      <c r="C36" s="93" t="s">
        <v>107</v>
      </c>
      <c r="D36" s="94" t="s">
        <v>115</v>
      </c>
      <c r="E36" s="95" t="s">
        <v>116</v>
      </c>
      <c r="F36" s="94" t="s">
        <v>56</v>
      </c>
      <c r="G36" s="96">
        <v>1.1759999999999999</v>
      </c>
      <c r="H36" s="97">
        <v>0</v>
      </c>
      <c r="I36" s="97">
        <v>0</v>
      </c>
      <c r="J36" s="98">
        <f t="shared" si="2"/>
        <v>0</v>
      </c>
      <c r="K36" s="99">
        <v>0</v>
      </c>
      <c r="L36" s="100">
        <v>0</v>
      </c>
      <c r="M36" s="101">
        <f>Rekapitulace!$G$4*G36*H36</f>
        <v>0</v>
      </c>
      <c r="N36" s="101">
        <f>Rekapitulace!$H$4*G36*I36</f>
        <v>0</v>
      </c>
      <c r="O36" s="102"/>
    </row>
    <row r="37" spans="1:15" s="78" customFormat="1" x14ac:dyDescent="0.25">
      <c r="A37" s="68" t="s">
        <v>50</v>
      </c>
      <c r="B37" s="68" t="s">
        <v>37</v>
      </c>
      <c r="C37" s="79"/>
      <c r="D37" s="69" t="s">
        <v>117</v>
      </c>
      <c r="E37" s="70" t="s">
        <v>118</v>
      </c>
      <c r="F37" s="80"/>
      <c r="G37" s="71">
        <v>0</v>
      </c>
      <c r="H37" s="72"/>
      <c r="I37" s="81"/>
      <c r="J37" s="73">
        <f>SUBTOTAL(9,J38:J42)</f>
        <v>0</v>
      </c>
      <c r="K37" s="82">
        <v>0</v>
      </c>
      <c r="L37" s="74">
        <v>0</v>
      </c>
      <c r="M37" s="73">
        <f>SUBTOTAL(9,M38:M42)</f>
        <v>0</v>
      </c>
      <c r="N37" s="73">
        <f>SUBTOTAL(9,N38:N42)</f>
        <v>0</v>
      </c>
      <c r="O37" s="80"/>
    </row>
    <row r="38" spans="1:15" s="103" customFormat="1" ht="38.25" x14ac:dyDescent="0.25">
      <c r="A38" s="93" t="s">
        <v>53</v>
      </c>
      <c r="B38" s="93" t="s">
        <v>37</v>
      </c>
      <c r="C38" s="93" t="s">
        <v>37</v>
      </c>
      <c r="D38" s="94" t="s">
        <v>119</v>
      </c>
      <c r="E38" s="95" t="s">
        <v>120</v>
      </c>
      <c r="F38" s="94" t="s">
        <v>99</v>
      </c>
      <c r="G38" s="96">
        <v>2</v>
      </c>
      <c r="H38" s="97">
        <v>0</v>
      </c>
      <c r="I38" s="97">
        <v>0</v>
      </c>
      <c r="J38" s="98">
        <f>ROUND(G38*(H38+I38),2)</f>
        <v>0</v>
      </c>
      <c r="K38" s="99">
        <v>0</v>
      </c>
      <c r="L38" s="100">
        <v>0</v>
      </c>
      <c r="M38" s="101">
        <f>Rekapitulace!$G$4*G38*H38</f>
        <v>0</v>
      </c>
      <c r="N38" s="101">
        <f>Rekapitulace!$H$4*G38*I38</f>
        <v>0</v>
      </c>
      <c r="O38" s="102"/>
    </row>
    <row r="39" spans="1:15" s="103" customFormat="1" ht="51" x14ac:dyDescent="0.25">
      <c r="A39" s="93" t="s">
        <v>53</v>
      </c>
      <c r="B39" s="93" t="s">
        <v>37</v>
      </c>
      <c r="C39" s="93" t="s">
        <v>37</v>
      </c>
      <c r="D39" s="94" t="s">
        <v>121</v>
      </c>
      <c r="E39" s="95" t="s">
        <v>122</v>
      </c>
      <c r="F39" s="94" t="s">
        <v>59</v>
      </c>
      <c r="G39" s="96">
        <v>3.12</v>
      </c>
      <c r="H39" s="97">
        <v>0</v>
      </c>
      <c r="I39" s="97">
        <v>0</v>
      </c>
      <c r="J39" s="98">
        <f>ROUND(G39*(H39+I39),2)</f>
        <v>0</v>
      </c>
      <c r="K39" s="99">
        <v>0</v>
      </c>
      <c r="L39" s="100">
        <v>0</v>
      </c>
      <c r="M39" s="101">
        <f>Rekapitulace!$G$4*G39*H39</f>
        <v>0</v>
      </c>
      <c r="N39" s="101">
        <f>Rekapitulace!$H$4*G39*I39</f>
        <v>0</v>
      </c>
      <c r="O39" s="102"/>
    </row>
    <row r="40" spans="1:15" s="103" customFormat="1" ht="38.25" x14ac:dyDescent="0.25">
      <c r="A40" s="93" t="s">
        <v>53</v>
      </c>
      <c r="B40" s="93" t="s">
        <v>37</v>
      </c>
      <c r="C40" s="93" t="s">
        <v>37</v>
      </c>
      <c r="D40" s="94" t="s">
        <v>123</v>
      </c>
      <c r="E40" s="95" t="s">
        <v>124</v>
      </c>
      <c r="F40" s="94" t="s">
        <v>56</v>
      </c>
      <c r="G40" s="96">
        <v>20.8</v>
      </c>
      <c r="H40" s="97">
        <v>0</v>
      </c>
      <c r="I40" s="97">
        <v>0</v>
      </c>
      <c r="J40" s="98">
        <f>ROUND(G40*(H40+I40),2)</f>
        <v>0</v>
      </c>
      <c r="K40" s="99">
        <v>0</v>
      </c>
      <c r="L40" s="100">
        <v>0</v>
      </c>
      <c r="M40" s="101">
        <f>Rekapitulace!$G$4*G40*H40</f>
        <v>0</v>
      </c>
      <c r="N40" s="101">
        <f>Rekapitulace!$H$4*G40*I40</f>
        <v>0</v>
      </c>
      <c r="O40" s="102"/>
    </row>
    <row r="41" spans="1:15" s="103" customFormat="1" ht="25.5" x14ac:dyDescent="0.25">
      <c r="A41" s="93" t="s">
        <v>53</v>
      </c>
      <c r="B41" s="93" t="s">
        <v>37</v>
      </c>
      <c r="C41" s="93" t="s">
        <v>37</v>
      </c>
      <c r="D41" s="94" t="s">
        <v>125</v>
      </c>
      <c r="E41" s="95" t="s">
        <v>126</v>
      </c>
      <c r="F41" s="94" t="s">
        <v>56</v>
      </c>
      <c r="G41" s="96">
        <v>20.8</v>
      </c>
      <c r="H41" s="97">
        <v>0</v>
      </c>
      <c r="I41" s="97">
        <v>0</v>
      </c>
      <c r="J41" s="98">
        <f>ROUND(G41*(H41+I41),2)</f>
        <v>0</v>
      </c>
      <c r="K41" s="99">
        <v>0</v>
      </c>
      <c r="L41" s="100">
        <v>0</v>
      </c>
      <c r="M41" s="101">
        <f>Rekapitulace!$G$4*G41*H41</f>
        <v>0</v>
      </c>
      <c r="N41" s="101">
        <f>Rekapitulace!$H$4*G41*I41</f>
        <v>0</v>
      </c>
      <c r="O41" s="102"/>
    </row>
    <row r="42" spans="1:15" s="103" customFormat="1" ht="76.5" x14ac:dyDescent="0.25">
      <c r="A42" s="93" t="s">
        <v>53</v>
      </c>
      <c r="B42" s="93" t="s">
        <v>37</v>
      </c>
      <c r="C42" s="93" t="s">
        <v>37</v>
      </c>
      <c r="D42" s="94" t="s">
        <v>127</v>
      </c>
      <c r="E42" s="95" t="s">
        <v>128</v>
      </c>
      <c r="F42" s="94" t="s">
        <v>85</v>
      </c>
      <c r="G42" s="96">
        <v>0.191</v>
      </c>
      <c r="H42" s="97">
        <v>0</v>
      </c>
      <c r="I42" s="97">
        <v>0</v>
      </c>
      <c r="J42" s="98">
        <f>ROUND(G42*(H42+I42),2)</f>
        <v>0</v>
      </c>
      <c r="K42" s="99">
        <v>0</v>
      </c>
      <c r="L42" s="100">
        <v>0</v>
      </c>
      <c r="M42" s="101">
        <f>Rekapitulace!$G$4*G42*H42</f>
        <v>0</v>
      </c>
      <c r="N42" s="101">
        <f>Rekapitulace!$H$4*G42*I42</f>
        <v>0</v>
      </c>
      <c r="O42" s="102"/>
    </row>
    <row r="43" spans="1:15" s="78" customFormat="1" x14ac:dyDescent="0.25">
      <c r="A43" s="68" t="s">
        <v>50</v>
      </c>
      <c r="B43" s="68" t="s">
        <v>37</v>
      </c>
      <c r="C43" s="79"/>
      <c r="D43" s="69" t="s">
        <v>129</v>
      </c>
      <c r="E43" s="70" t="s">
        <v>130</v>
      </c>
      <c r="F43" s="80"/>
      <c r="G43" s="71">
        <v>0</v>
      </c>
      <c r="H43" s="72"/>
      <c r="I43" s="81"/>
      <c r="J43" s="73">
        <f>SUBTOTAL(9,J44:J51)</f>
        <v>0</v>
      </c>
      <c r="K43" s="82">
        <v>0</v>
      </c>
      <c r="L43" s="74">
        <v>0</v>
      </c>
      <c r="M43" s="73">
        <f>SUBTOTAL(9,M44:M51)</f>
        <v>0</v>
      </c>
      <c r="N43" s="73">
        <f>SUBTOTAL(9,N44:N51)</f>
        <v>0</v>
      </c>
      <c r="O43" s="80"/>
    </row>
    <row r="44" spans="1:15" s="103" customFormat="1" ht="89.25" x14ac:dyDescent="0.25">
      <c r="A44" s="93" t="s">
        <v>53</v>
      </c>
      <c r="B44" s="93" t="s">
        <v>37</v>
      </c>
      <c r="C44" s="93" t="s">
        <v>37</v>
      </c>
      <c r="D44" s="94" t="s">
        <v>131</v>
      </c>
      <c r="E44" s="95" t="s">
        <v>132</v>
      </c>
      <c r="F44" s="94" t="s">
        <v>56</v>
      </c>
      <c r="G44" s="96">
        <v>102.328</v>
      </c>
      <c r="H44" s="97">
        <v>0</v>
      </c>
      <c r="I44" s="97">
        <v>0</v>
      </c>
      <c r="J44" s="98">
        <f t="shared" ref="J44:J51" si="3">ROUND(G44*(H44+I44),2)</f>
        <v>0</v>
      </c>
      <c r="K44" s="99">
        <v>0</v>
      </c>
      <c r="L44" s="100">
        <v>0</v>
      </c>
      <c r="M44" s="101">
        <f>Rekapitulace!$G$4*G44*H44</f>
        <v>0</v>
      </c>
      <c r="N44" s="101">
        <f>Rekapitulace!$H$4*G44*I44</f>
        <v>0</v>
      </c>
      <c r="O44" s="102"/>
    </row>
    <row r="45" spans="1:15" s="103" customFormat="1" ht="38.25" x14ac:dyDescent="0.25">
      <c r="A45" s="93" t="s">
        <v>53</v>
      </c>
      <c r="B45" s="93" t="s">
        <v>37</v>
      </c>
      <c r="C45" s="93" t="s">
        <v>37</v>
      </c>
      <c r="D45" s="94" t="s">
        <v>133</v>
      </c>
      <c r="E45" s="95" t="s">
        <v>134</v>
      </c>
      <c r="F45" s="94" t="s">
        <v>56</v>
      </c>
      <c r="G45" s="96">
        <v>107.64700000000001</v>
      </c>
      <c r="H45" s="97">
        <v>0</v>
      </c>
      <c r="I45" s="97">
        <v>0</v>
      </c>
      <c r="J45" s="98">
        <f t="shared" si="3"/>
        <v>0</v>
      </c>
      <c r="K45" s="99">
        <v>0</v>
      </c>
      <c r="L45" s="100">
        <v>0</v>
      </c>
      <c r="M45" s="101">
        <f>Rekapitulace!$G$4*G45*H45</f>
        <v>0</v>
      </c>
      <c r="N45" s="101">
        <f>Rekapitulace!$H$4*G45*I45</f>
        <v>0</v>
      </c>
      <c r="O45" s="102"/>
    </row>
    <row r="46" spans="1:15" s="103" customFormat="1" ht="38.25" x14ac:dyDescent="0.25">
      <c r="A46" s="93" t="s">
        <v>53</v>
      </c>
      <c r="B46" s="93" t="s">
        <v>37</v>
      </c>
      <c r="C46" s="93" t="s">
        <v>37</v>
      </c>
      <c r="D46" s="94" t="s">
        <v>135</v>
      </c>
      <c r="E46" s="95" t="s">
        <v>136</v>
      </c>
      <c r="F46" s="94" t="s">
        <v>56</v>
      </c>
      <c r="G46" s="96">
        <v>107.64700000000001</v>
      </c>
      <c r="H46" s="97">
        <v>0</v>
      </c>
      <c r="I46" s="97">
        <v>0</v>
      </c>
      <c r="J46" s="98">
        <f t="shared" si="3"/>
        <v>0</v>
      </c>
      <c r="K46" s="99">
        <v>0</v>
      </c>
      <c r="L46" s="100">
        <v>0</v>
      </c>
      <c r="M46" s="101">
        <f>Rekapitulace!$G$4*G46*H46</f>
        <v>0</v>
      </c>
      <c r="N46" s="101">
        <f>Rekapitulace!$H$4*G46*I46</f>
        <v>0</v>
      </c>
      <c r="O46" s="102"/>
    </row>
    <row r="47" spans="1:15" s="103" customFormat="1" ht="51" x14ac:dyDescent="0.25">
      <c r="A47" s="93" t="s">
        <v>53</v>
      </c>
      <c r="B47" s="93" t="s">
        <v>37</v>
      </c>
      <c r="C47" s="93" t="s">
        <v>37</v>
      </c>
      <c r="D47" s="94" t="s">
        <v>137</v>
      </c>
      <c r="E47" s="95" t="s">
        <v>138</v>
      </c>
      <c r="F47" s="94" t="s">
        <v>56</v>
      </c>
      <c r="G47" s="96">
        <v>3.3</v>
      </c>
      <c r="H47" s="97">
        <v>0</v>
      </c>
      <c r="I47" s="97">
        <v>0</v>
      </c>
      <c r="J47" s="98">
        <f t="shared" si="3"/>
        <v>0</v>
      </c>
      <c r="K47" s="99">
        <v>0</v>
      </c>
      <c r="L47" s="100">
        <v>0</v>
      </c>
      <c r="M47" s="101">
        <f>Rekapitulace!$G$4*G47*H47</f>
        <v>0</v>
      </c>
      <c r="N47" s="101">
        <f>Rekapitulace!$H$4*G47*I47</f>
        <v>0</v>
      </c>
      <c r="O47" s="102"/>
    </row>
    <row r="48" spans="1:15" s="103" customFormat="1" ht="76.5" x14ac:dyDescent="0.25">
      <c r="A48" s="93" t="s">
        <v>53</v>
      </c>
      <c r="B48" s="93" t="s">
        <v>37</v>
      </c>
      <c r="C48" s="93" t="s">
        <v>37</v>
      </c>
      <c r="D48" s="94" t="s">
        <v>139</v>
      </c>
      <c r="E48" s="95" t="s">
        <v>140</v>
      </c>
      <c r="F48" s="94" t="s">
        <v>56</v>
      </c>
      <c r="G48" s="96">
        <v>107.64700000000001</v>
      </c>
      <c r="H48" s="97">
        <v>0</v>
      </c>
      <c r="I48" s="97">
        <v>0</v>
      </c>
      <c r="J48" s="98">
        <f t="shared" si="3"/>
        <v>0</v>
      </c>
      <c r="K48" s="99">
        <v>0</v>
      </c>
      <c r="L48" s="100">
        <v>0</v>
      </c>
      <c r="M48" s="101">
        <f>Rekapitulace!$G$4*G48*H48</f>
        <v>0</v>
      </c>
      <c r="N48" s="101">
        <f>Rekapitulace!$H$4*G48*I48</f>
        <v>0</v>
      </c>
      <c r="O48" s="102"/>
    </row>
    <row r="49" spans="1:15" s="103" customFormat="1" ht="63.75" x14ac:dyDescent="0.25">
      <c r="A49" s="93" t="s">
        <v>53</v>
      </c>
      <c r="B49" s="93" t="s">
        <v>37</v>
      </c>
      <c r="C49" s="93" t="s">
        <v>37</v>
      </c>
      <c r="D49" s="94" t="s">
        <v>141</v>
      </c>
      <c r="E49" s="95" t="s">
        <v>142</v>
      </c>
      <c r="F49" s="94" t="s">
        <v>59</v>
      </c>
      <c r="G49" s="96">
        <v>8.5</v>
      </c>
      <c r="H49" s="97">
        <v>0</v>
      </c>
      <c r="I49" s="97">
        <v>0</v>
      </c>
      <c r="J49" s="98">
        <f t="shared" si="3"/>
        <v>0</v>
      </c>
      <c r="K49" s="99">
        <v>0</v>
      </c>
      <c r="L49" s="100">
        <v>0</v>
      </c>
      <c r="M49" s="101">
        <f>Rekapitulace!$G$4*G49*H49</f>
        <v>0</v>
      </c>
      <c r="N49" s="101">
        <f>Rekapitulace!$H$4*G49*I49</f>
        <v>0</v>
      </c>
      <c r="O49" s="102"/>
    </row>
    <row r="50" spans="1:15" s="103" customFormat="1" ht="38.25" x14ac:dyDescent="0.25">
      <c r="A50" s="93" t="s">
        <v>53</v>
      </c>
      <c r="B50" s="93" t="s">
        <v>37</v>
      </c>
      <c r="C50" s="93" t="s">
        <v>37</v>
      </c>
      <c r="D50" s="94" t="s">
        <v>143</v>
      </c>
      <c r="E50" s="95" t="s">
        <v>144</v>
      </c>
      <c r="F50" s="94" t="s">
        <v>59</v>
      </c>
      <c r="G50" s="96">
        <v>8.5</v>
      </c>
      <c r="H50" s="97">
        <v>0</v>
      </c>
      <c r="I50" s="97">
        <v>0</v>
      </c>
      <c r="J50" s="98">
        <f t="shared" si="3"/>
        <v>0</v>
      </c>
      <c r="K50" s="99">
        <v>0</v>
      </c>
      <c r="L50" s="100">
        <v>0</v>
      </c>
      <c r="M50" s="101">
        <f>Rekapitulace!$G$4*G50*H50</f>
        <v>0</v>
      </c>
      <c r="N50" s="101">
        <f>Rekapitulace!$H$4*G50*I50</f>
        <v>0</v>
      </c>
      <c r="O50" s="102"/>
    </row>
    <row r="51" spans="1:15" s="103" customFormat="1" ht="25.5" x14ac:dyDescent="0.25">
      <c r="A51" s="93" t="s">
        <v>53</v>
      </c>
      <c r="B51" s="93" t="s">
        <v>37</v>
      </c>
      <c r="C51" s="93" t="s">
        <v>37</v>
      </c>
      <c r="D51" s="94" t="s">
        <v>145</v>
      </c>
      <c r="E51" s="95" t="s">
        <v>146</v>
      </c>
      <c r="F51" s="94" t="s">
        <v>56</v>
      </c>
      <c r="G51" s="96">
        <v>56.67</v>
      </c>
      <c r="H51" s="97">
        <v>0</v>
      </c>
      <c r="I51" s="97">
        <v>0</v>
      </c>
      <c r="J51" s="98">
        <f t="shared" si="3"/>
        <v>0</v>
      </c>
      <c r="K51" s="99">
        <v>0</v>
      </c>
      <c r="L51" s="100">
        <v>0</v>
      </c>
      <c r="M51" s="101">
        <f>Rekapitulace!$G$4*G51*H51</f>
        <v>0</v>
      </c>
      <c r="N51" s="101">
        <f>Rekapitulace!$H$4*G51*I51</f>
        <v>0</v>
      </c>
      <c r="O51" s="102"/>
    </row>
    <row r="52" spans="1:15" s="78" customFormat="1" x14ac:dyDescent="0.25">
      <c r="A52" s="68" t="s">
        <v>50</v>
      </c>
      <c r="B52" s="68" t="s">
        <v>37</v>
      </c>
      <c r="C52" s="79"/>
      <c r="D52" s="69" t="s">
        <v>147</v>
      </c>
      <c r="E52" s="70" t="s">
        <v>148</v>
      </c>
      <c r="F52" s="80"/>
      <c r="G52" s="71">
        <v>0</v>
      </c>
      <c r="H52" s="72"/>
      <c r="I52" s="81"/>
      <c r="J52" s="73">
        <f>SUBTOTAL(9,J53:J61)</f>
        <v>0</v>
      </c>
      <c r="K52" s="82">
        <v>0</v>
      </c>
      <c r="L52" s="74">
        <v>0</v>
      </c>
      <c r="M52" s="73">
        <f>SUBTOTAL(9,M53:M61)</f>
        <v>0</v>
      </c>
      <c r="N52" s="73">
        <f>SUBTOTAL(9,N53:N61)</f>
        <v>0</v>
      </c>
      <c r="O52" s="80"/>
    </row>
    <row r="53" spans="1:15" s="103" customFormat="1" ht="89.25" x14ac:dyDescent="0.25">
      <c r="A53" s="93" t="s">
        <v>53</v>
      </c>
      <c r="B53" s="93" t="s">
        <v>37</v>
      </c>
      <c r="C53" s="93" t="s">
        <v>37</v>
      </c>
      <c r="D53" s="94" t="s">
        <v>149</v>
      </c>
      <c r="E53" s="95" t="s">
        <v>150</v>
      </c>
      <c r="F53" s="94" t="s">
        <v>56</v>
      </c>
      <c r="G53" s="96">
        <v>127.52</v>
      </c>
      <c r="H53" s="97">
        <v>0</v>
      </c>
      <c r="I53" s="97">
        <v>0</v>
      </c>
      <c r="J53" s="98">
        <f t="shared" ref="J53:J61" si="4">ROUND(G53*(H53+I53),2)</f>
        <v>0</v>
      </c>
      <c r="K53" s="99">
        <v>0</v>
      </c>
      <c r="L53" s="100">
        <v>0</v>
      </c>
      <c r="M53" s="101">
        <f>Rekapitulace!$G$4*G53*H53</f>
        <v>0</v>
      </c>
      <c r="N53" s="101">
        <f>Rekapitulace!$H$4*G53*I53</f>
        <v>0</v>
      </c>
      <c r="O53" s="102"/>
    </row>
    <row r="54" spans="1:15" s="103" customFormat="1" ht="63.75" x14ac:dyDescent="0.25">
      <c r="A54" s="93" t="s">
        <v>53</v>
      </c>
      <c r="B54" s="93" t="s">
        <v>37</v>
      </c>
      <c r="C54" s="93" t="s">
        <v>37</v>
      </c>
      <c r="D54" s="94" t="s">
        <v>151</v>
      </c>
      <c r="E54" s="95" t="s">
        <v>152</v>
      </c>
      <c r="F54" s="94" t="s">
        <v>56</v>
      </c>
      <c r="G54" s="96">
        <v>3825.6</v>
      </c>
      <c r="H54" s="97">
        <v>0</v>
      </c>
      <c r="I54" s="97">
        <v>0</v>
      </c>
      <c r="J54" s="98">
        <f t="shared" si="4"/>
        <v>0</v>
      </c>
      <c r="K54" s="99">
        <v>0</v>
      </c>
      <c r="L54" s="100">
        <v>0</v>
      </c>
      <c r="M54" s="101">
        <f>Rekapitulace!$G$4*G54*H54</f>
        <v>0</v>
      </c>
      <c r="N54" s="101">
        <f>Rekapitulace!$H$4*G54*I54</f>
        <v>0</v>
      </c>
      <c r="O54" s="102"/>
    </row>
    <row r="55" spans="1:15" s="103" customFormat="1" ht="51" x14ac:dyDescent="0.25">
      <c r="A55" s="93" t="s">
        <v>53</v>
      </c>
      <c r="B55" s="93" t="s">
        <v>37</v>
      </c>
      <c r="C55" s="93" t="s">
        <v>37</v>
      </c>
      <c r="D55" s="94" t="s">
        <v>153</v>
      </c>
      <c r="E55" s="95" t="s">
        <v>154</v>
      </c>
      <c r="F55" s="94" t="s">
        <v>56</v>
      </c>
      <c r="G55" s="96">
        <v>127.52</v>
      </c>
      <c r="H55" s="97">
        <v>0</v>
      </c>
      <c r="I55" s="97">
        <v>0</v>
      </c>
      <c r="J55" s="98">
        <f t="shared" si="4"/>
        <v>0</v>
      </c>
      <c r="K55" s="99">
        <v>0</v>
      </c>
      <c r="L55" s="100">
        <v>0</v>
      </c>
      <c r="M55" s="101">
        <f>Rekapitulace!$G$4*G55*H55</f>
        <v>0</v>
      </c>
      <c r="N55" s="101">
        <f>Rekapitulace!$H$4*G55*I55</f>
        <v>0</v>
      </c>
      <c r="O55" s="102"/>
    </row>
    <row r="56" spans="1:15" s="103" customFormat="1" ht="51" x14ac:dyDescent="0.25">
      <c r="A56" s="93" t="s">
        <v>53</v>
      </c>
      <c r="B56" s="93" t="s">
        <v>62</v>
      </c>
      <c r="C56" s="93" t="s">
        <v>155</v>
      </c>
      <c r="D56" s="94" t="s">
        <v>156</v>
      </c>
      <c r="E56" s="95" t="s">
        <v>157</v>
      </c>
      <c r="F56" s="94" t="s">
        <v>59</v>
      </c>
      <c r="G56" s="96">
        <v>88.16</v>
      </c>
      <c r="H56" s="97">
        <v>0</v>
      </c>
      <c r="I56" s="97">
        <v>0</v>
      </c>
      <c r="J56" s="98">
        <f t="shared" si="4"/>
        <v>0</v>
      </c>
      <c r="K56" s="99">
        <v>0</v>
      </c>
      <c r="L56" s="100">
        <v>0</v>
      </c>
      <c r="M56" s="101">
        <f>Rekapitulace!$G$4*G56*H56</f>
        <v>0</v>
      </c>
      <c r="N56" s="101">
        <f>Rekapitulace!$H$4*G56*I56</f>
        <v>0</v>
      </c>
      <c r="O56" s="102"/>
    </row>
    <row r="57" spans="1:15" s="103" customFormat="1" ht="38.25" x14ac:dyDescent="0.25">
      <c r="A57" s="93" t="s">
        <v>53</v>
      </c>
      <c r="B57" s="93" t="s">
        <v>62</v>
      </c>
      <c r="C57" s="93" t="s">
        <v>155</v>
      </c>
      <c r="D57" s="94" t="s">
        <v>158</v>
      </c>
      <c r="E57" s="95" t="s">
        <v>159</v>
      </c>
      <c r="F57" s="94" t="s">
        <v>59</v>
      </c>
      <c r="G57" s="96">
        <v>881.6</v>
      </c>
      <c r="H57" s="97">
        <v>0</v>
      </c>
      <c r="I57" s="97">
        <v>0</v>
      </c>
      <c r="J57" s="98">
        <f t="shared" si="4"/>
        <v>0</v>
      </c>
      <c r="K57" s="99">
        <v>0</v>
      </c>
      <c r="L57" s="100">
        <v>0</v>
      </c>
      <c r="M57" s="101">
        <f>Rekapitulace!$G$4*G57*H57</f>
        <v>0</v>
      </c>
      <c r="N57" s="101">
        <f>Rekapitulace!$H$4*G57*I57</f>
        <v>0</v>
      </c>
      <c r="O57" s="102"/>
    </row>
    <row r="58" spans="1:15" s="103" customFormat="1" ht="25.5" x14ac:dyDescent="0.25">
      <c r="A58" s="93" t="s">
        <v>53</v>
      </c>
      <c r="B58" s="93" t="s">
        <v>62</v>
      </c>
      <c r="C58" s="93" t="s">
        <v>155</v>
      </c>
      <c r="D58" s="94" t="s">
        <v>160</v>
      </c>
      <c r="E58" s="95" t="s">
        <v>161</v>
      </c>
      <c r="F58" s="94" t="s">
        <v>59</v>
      </c>
      <c r="G58" s="96">
        <v>88.16</v>
      </c>
      <c r="H58" s="97">
        <v>0</v>
      </c>
      <c r="I58" s="97">
        <v>0</v>
      </c>
      <c r="J58" s="98">
        <f t="shared" si="4"/>
        <v>0</v>
      </c>
      <c r="K58" s="99">
        <v>0</v>
      </c>
      <c r="L58" s="100">
        <v>0</v>
      </c>
      <c r="M58" s="101">
        <f>Rekapitulace!$G$4*G58*H58</f>
        <v>0</v>
      </c>
      <c r="N58" s="101">
        <f>Rekapitulace!$H$4*G58*I58</f>
        <v>0</v>
      </c>
      <c r="O58" s="102"/>
    </row>
    <row r="59" spans="1:15" s="103" customFormat="1" ht="51" x14ac:dyDescent="0.25">
      <c r="A59" s="93" t="s">
        <v>53</v>
      </c>
      <c r="B59" s="93" t="s">
        <v>62</v>
      </c>
      <c r="C59" s="93" t="s">
        <v>155</v>
      </c>
      <c r="D59" s="94" t="s">
        <v>162</v>
      </c>
      <c r="E59" s="95" t="s">
        <v>163</v>
      </c>
      <c r="F59" s="94" t="s">
        <v>56</v>
      </c>
      <c r="G59" s="96">
        <v>55.1</v>
      </c>
      <c r="H59" s="97">
        <v>0</v>
      </c>
      <c r="I59" s="97">
        <v>0</v>
      </c>
      <c r="J59" s="98">
        <f t="shared" si="4"/>
        <v>0</v>
      </c>
      <c r="K59" s="99">
        <v>0</v>
      </c>
      <c r="L59" s="100">
        <v>0</v>
      </c>
      <c r="M59" s="101">
        <f>Rekapitulace!$G$4*G59*H59</f>
        <v>0</v>
      </c>
      <c r="N59" s="101">
        <f>Rekapitulace!$H$4*G59*I59</f>
        <v>0</v>
      </c>
      <c r="O59" s="102"/>
    </row>
    <row r="60" spans="1:15" s="103" customFormat="1" ht="25.5" x14ac:dyDescent="0.25">
      <c r="A60" s="93" t="s">
        <v>53</v>
      </c>
      <c r="B60" s="93" t="s">
        <v>62</v>
      </c>
      <c r="C60" s="93" t="s">
        <v>155</v>
      </c>
      <c r="D60" s="94" t="s">
        <v>164</v>
      </c>
      <c r="E60" s="95" t="s">
        <v>165</v>
      </c>
      <c r="F60" s="94" t="s">
        <v>99</v>
      </c>
      <c r="G60" s="96">
        <v>1</v>
      </c>
      <c r="H60" s="97">
        <v>0</v>
      </c>
      <c r="I60" s="97">
        <v>0</v>
      </c>
      <c r="J60" s="98">
        <f t="shared" si="4"/>
        <v>0</v>
      </c>
      <c r="K60" s="99">
        <v>0</v>
      </c>
      <c r="L60" s="100">
        <v>0</v>
      </c>
      <c r="M60" s="101">
        <f>Rekapitulace!$G$4*G60*H60</f>
        <v>0</v>
      </c>
      <c r="N60" s="101">
        <f>Rekapitulace!$H$4*G60*I60</f>
        <v>0</v>
      </c>
      <c r="O60" s="102"/>
    </row>
    <row r="61" spans="1:15" s="112" customFormat="1" x14ac:dyDescent="0.25">
      <c r="A61" s="104" t="s">
        <v>106</v>
      </c>
      <c r="B61" s="104" t="s">
        <v>62</v>
      </c>
      <c r="C61" s="104" t="s">
        <v>107</v>
      </c>
      <c r="D61" s="105" t="s">
        <v>108</v>
      </c>
      <c r="E61" s="105" t="s">
        <v>166</v>
      </c>
      <c r="F61" s="105" t="s">
        <v>99</v>
      </c>
      <c r="G61" s="106">
        <v>1</v>
      </c>
      <c r="H61" s="107">
        <v>0</v>
      </c>
      <c r="I61" s="107">
        <v>0</v>
      </c>
      <c r="J61" s="108">
        <f t="shared" si="4"/>
        <v>0</v>
      </c>
      <c r="K61" s="109">
        <v>0</v>
      </c>
      <c r="L61" s="110">
        <v>0</v>
      </c>
      <c r="M61" s="76">
        <f>Rekapitulace!$G$4*G61*H61</f>
        <v>0</v>
      </c>
      <c r="N61" s="76">
        <f>Rekapitulace!$H$4*G61*I61</f>
        <v>0</v>
      </c>
      <c r="O61" s="111"/>
    </row>
    <row r="62" spans="1:15" s="58" customFormat="1" x14ac:dyDescent="0.25">
      <c r="A62" s="68" t="s">
        <v>50</v>
      </c>
      <c r="B62" s="68" t="s">
        <v>37</v>
      </c>
      <c r="C62" s="68"/>
      <c r="D62" s="69" t="s">
        <v>167</v>
      </c>
      <c r="E62" s="70" t="s">
        <v>168</v>
      </c>
      <c r="F62" s="69"/>
      <c r="G62" s="71">
        <v>0</v>
      </c>
      <c r="H62" s="72"/>
      <c r="I62" s="81"/>
      <c r="J62" s="73">
        <f>SUBTOTAL(9,J63:J63)</f>
        <v>0</v>
      </c>
      <c r="K62" s="82">
        <v>0</v>
      </c>
      <c r="L62" s="74">
        <v>0</v>
      </c>
      <c r="M62" s="73">
        <f>SUBTOTAL(9,M63:M63)</f>
        <v>0</v>
      </c>
      <c r="N62" s="73">
        <f>SUBTOTAL(9,N63:N63)</f>
        <v>0</v>
      </c>
      <c r="O62" s="69"/>
    </row>
    <row r="63" spans="1:15" s="103" customFormat="1" ht="51" x14ac:dyDescent="0.25">
      <c r="A63" s="93" t="s">
        <v>53</v>
      </c>
      <c r="B63" s="93" t="s">
        <v>37</v>
      </c>
      <c r="C63" s="93" t="s">
        <v>37</v>
      </c>
      <c r="D63" s="94" t="s">
        <v>169</v>
      </c>
      <c r="E63" s="95" t="s">
        <v>170</v>
      </c>
      <c r="F63" s="94" t="s">
        <v>85</v>
      </c>
      <c r="G63" s="96">
        <v>141.298</v>
      </c>
      <c r="H63" s="97">
        <v>0</v>
      </c>
      <c r="I63" s="97">
        <v>0</v>
      </c>
      <c r="J63" s="98">
        <f>ROUND(G63*(H63+I63),2)</f>
        <v>0</v>
      </c>
      <c r="K63" s="99">
        <v>0</v>
      </c>
      <c r="L63" s="100">
        <v>0</v>
      </c>
      <c r="M63" s="101">
        <f>Rekapitulace!$G$4*G63*H63</f>
        <v>0</v>
      </c>
      <c r="N63" s="101">
        <f>Rekapitulace!$H$4*G63*I63</f>
        <v>0</v>
      </c>
      <c r="O63" s="102"/>
    </row>
    <row r="64" spans="1:15" s="78" customFormat="1" x14ac:dyDescent="0.25">
      <c r="A64" s="68" t="s">
        <v>50</v>
      </c>
      <c r="B64" s="68" t="s">
        <v>37</v>
      </c>
      <c r="C64" s="79"/>
      <c r="D64" s="69" t="s">
        <v>171</v>
      </c>
      <c r="E64" s="70" t="s">
        <v>172</v>
      </c>
      <c r="F64" s="80"/>
      <c r="G64" s="71">
        <v>0</v>
      </c>
      <c r="H64" s="72"/>
      <c r="I64" s="81"/>
      <c r="J64" s="73">
        <f>SUBTOTAL(9,J65:J69)</f>
        <v>0</v>
      </c>
      <c r="K64" s="82">
        <v>0</v>
      </c>
      <c r="L64" s="74">
        <v>0</v>
      </c>
      <c r="M64" s="73">
        <f>SUBTOTAL(9,M65:M69)</f>
        <v>0</v>
      </c>
      <c r="N64" s="73">
        <f>SUBTOTAL(9,N65:N69)</f>
        <v>0</v>
      </c>
      <c r="O64" s="80"/>
    </row>
    <row r="65" spans="1:15" s="103" customFormat="1" ht="51" x14ac:dyDescent="0.25">
      <c r="A65" s="93" t="s">
        <v>53</v>
      </c>
      <c r="B65" s="93" t="s">
        <v>37</v>
      </c>
      <c r="C65" s="93" t="s">
        <v>37</v>
      </c>
      <c r="D65" s="94" t="s">
        <v>173</v>
      </c>
      <c r="E65" s="95" t="s">
        <v>174</v>
      </c>
      <c r="F65" s="94" t="s">
        <v>56</v>
      </c>
      <c r="G65" s="96">
        <v>64</v>
      </c>
      <c r="H65" s="97">
        <v>0</v>
      </c>
      <c r="I65" s="97">
        <v>0</v>
      </c>
      <c r="J65" s="98">
        <f>ROUND(G65*(H65+I65),2)</f>
        <v>0</v>
      </c>
      <c r="K65" s="99">
        <v>0</v>
      </c>
      <c r="L65" s="100">
        <v>0</v>
      </c>
      <c r="M65" s="101">
        <f>Rekapitulace!$G$4*G65*H65</f>
        <v>0</v>
      </c>
      <c r="N65" s="101">
        <f>Rekapitulace!$H$4*G65*I65</f>
        <v>0</v>
      </c>
      <c r="O65" s="102"/>
    </row>
    <row r="66" spans="1:15" s="103" customFormat="1" ht="25.5" x14ac:dyDescent="0.25">
      <c r="A66" s="93" t="s">
        <v>106</v>
      </c>
      <c r="B66" s="93" t="s">
        <v>37</v>
      </c>
      <c r="C66" s="93" t="s">
        <v>107</v>
      </c>
      <c r="D66" s="94" t="s">
        <v>108</v>
      </c>
      <c r="E66" s="95" t="s">
        <v>175</v>
      </c>
      <c r="F66" s="94" t="s">
        <v>85</v>
      </c>
      <c r="G66" s="96">
        <v>2.1000000000000001E-2</v>
      </c>
      <c r="H66" s="97">
        <v>0</v>
      </c>
      <c r="I66" s="97">
        <v>0</v>
      </c>
      <c r="J66" s="98">
        <f>ROUND(G66*(H66+I66),2)</f>
        <v>0</v>
      </c>
      <c r="K66" s="99">
        <v>0</v>
      </c>
      <c r="L66" s="100">
        <v>0</v>
      </c>
      <c r="M66" s="101">
        <f>Rekapitulace!$G$4*G66*H66</f>
        <v>0</v>
      </c>
      <c r="N66" s="101">
        <f>Rekapitulace!$H$4*G66*I66</f>
        <v>0</v>
      </c>
      <c r="O66" s="102"/>
    </row>
    <row r="67" spans="1:15" s="103" customFormat="1" ht="51" x14ac:dyDescent="0.25">
      <c r="A67" s="93" t="s">
        <v>53</v>
      </c>
      <c r="B67" s="93" t="s">
        <v>37</v>
      </c>
      <c r="C67" s="93" t="s">
        <v>107</v>
      </c>
      <c r="D67" s="94" t="s">
        <v>176</v>
      </c>
      <c r="E67" s="95" t="s">
        <v>177</v>
      </c>
      <c r="F67" s="94" t="s">
        <v>56</v>
      </c>
      <c r="G67" s="96">
        <v>128</v>
      </c>
      <c r="H67" s="97">
        <v>0</v>
      </c>
      <c r="I67" s="97">
        <v>0</v>
      </c>
      <c r="J67" s="98">
        <f>ROUND(G67*(H67+I67),2)</f>
        <v>0</v>
      </c>
      <c r="K67" s="99">
        <v>0</v>
      </c>
      <c r="L67" s="100">
        <v>0</v>
      </c>
      <c r="M67" s="101">
        <f>Rekapitulace!$G$4*G67*H67</f>
        <v>0</v>
      </c>
      <c r="N67" s="101">
        <f>Rekapitulace!$H$4*G67*I67</f>
        <v>0</v>
      </c>
      <c r="O67" s="102"/>
    </row>
    <row r="68" spans="1:15" s="103" customFormat="1" ht="63.75" x14ac:dyDescent="0.25">
      <c r="A68" s="93" t="s">
        <v>106</v>
      </c>
      <c r="B68" s="93" t="s">
        <v>37</v>
      </c>
      <c r="C68" s="93" t="s">
        <v>107</v>
      </c>
      <c r="D68" s="94" t="s">
        <v>108</v>
      </c>
      <c r="E68" s="95" t="s">
        <v>408</v>
      </c>
      <c r="F68" s="94" t="s">
        <v>56</v>
      </c>
      <c r="G68" s="96">
        <v>149.184</v>
      </c>
      <c r="H68" s="97">
        <v>0</v>
      </c>
      <c r="I68" s="97">
        <v>0</v>
      </c>
      <c r="J68" s="98">
        <f>ROUND(G68*(H68+I68),2)</f>
        <v>0</v>
      </c>
      <c r="K68" s="99">
        <v>0</v>
      </c>
      <c r="L68" s="100">
        <v>0</v>
      </c>
      <c r="M68" s="101">
        <f>Rekapitulace!$G$4*G68*H68</f>
        <v>0</v>
      </c>
      <c r="N68" s="101">
        <f>Rekapitulace!$H$4*G68*I68</f>
        <v>0</v>
      </c>
      <c r="O68" s="102"/>
    </row>
    <row r="69" spans="1:15" s="103" customFormat="1" ht="51" x14ac:dyDescent="0.25">
      <c r="A69" s="93" t="s">
        <v>53</v>
      </c>
      <c r="B69" s="93" t="s">
        <v>37</v>
      </c>
      <c r="C69" s="93" t="s">
        <v>107</v>
      </c>
      <c r="D69" s="94" t="s">
        <v>178</v>
      </c>
      <c r="E69" s="95" t="s">
        <v>179</v>
      </c>
      <c r="F69" s="94" t="s">
        <v>85</v>
      </c>
      <c r="G69" s="96">
        <v>0.878</v>
      </c>
      <c r="H69" s="97">
        <v>0</v>
      </c>
      <c r="I69" s="97">
        <v>0</v>
      </c>
      <c r="J69" s="98">
        <f>ROUND(G69*(H69+I69),2)</f>
        <v>0</v>
      </c>
      <c r="K69" s="99">
        <v>0</v>
      </c>
      <c r="L69" s="100">
        <v>0</v>
      </c>
      <c r="M69" s="101">
        <f>Rekapitulace!$G$4*G69*H69</f>
        <v>0</v>
      </c>
      <c r="N69" s="101">
        <f>Rekapitulace!$H$4*G69*I69</f>
        <v>0</v>
      </c>
      <c r="O69" s="102"/>
    </row>
    <row r="70" spans="1:15" s="78" customFormat="1" x14ac:dyDescent="0.25">
      <c r="A70" s="68" t="s">
        <v>50</v>
      </c>
      <c r="B70" s="68" t="s">
        <v>37</v>
      </c>
      <c r="C70" s="79"/>
      <c r="D70" s="69" t="s">
        <v>180</v>
      </c>
      <c r="E70" s="70" t="s">
        <v>181</v>
      </c>
      <c r="F70" s="80"/>
      <c r="G70" s="71">
        <v>0</v>
      </c>
      <c r="H70" s="72"/>
      <c r="I70" s="81"/>
      <c r="J70" s="73">
        <f>SUBTOTAL(9,J71:J73)</f>
        <v>0</v>
      </c>
      <c r="K70" s="82">
        <v>0</v>
      </c>
      <c r="L70" s="74">
        <v>0</v>
      </c>
      <c r="M70" s="73">
        <f>SUBTOTAL(9,M71:M73)</f>
        <v>0</v>
      </c>
      <c r="N70" s="73">
        <f>SUBTOTAL(9,N71:N73)</f>
        <v>0</v>
      </c>
      <c r="O70" s="80"/>
    </row>
    <row r="71" spans="1:15" s="103" customFormat="1" ht="51" x14ac:dyDescent="0.25">
      <c r="A71" s="93" t="s">
        <v>53</v>
      </c>
      <c r="B71" s="93" t="s">
        <v>37</v>
      </c>
      <c r="C71" s="93" t="s">
        <v>37</v>
      </c>
      <c r="D71" s="94" t="s">
        <v>182</v>
      </c>
      <c r="E71" s="95" t="s">
        <v>183</v>
      </c>
      <c r="F71" s="94" t="s">
        <v>184</v>
      </c>
      <c r="G71" s="96">
        <v>25.5</v>
      </c>
      <c r="H71" s="97">
        <v>0</v>
      </c>
      <c r="I71" s="97">
        <v>0</v>
      </c>
      <c r="J71" s="98">
        <f>ROUND(G71*(H71+I71),2)</f>
        <v>0</v>
      </c>
      <c r="K71" s="99">
        <v>0</v>
      </c>
      <c r="L71" s="100">
        <v>0</v>
      </c>
      <c r="M71" s="101">
        <f>Rekapitulace!$G$4*G71*H71</f>
        <v>0</v>
      </c>
      <c r="N71" s="101">
        <f>Rekapitulace!$H$4*G71*I71</f>
        <v>0</v>
      </c>
      <c r="O71" s="102"/>
    </row>
    <row r="72" spans="1:15" s="103" customFormat="1" ht="38.25" x14ac:dyDescent="0.25">
      <c r="A72" s="93" t="s">
        <v>106</v>
      </c>
      <c r="B72" s="93" t="s">
        <v>37</v>
      </c>
      <c r="C72" s="93" t="s">
        <v>107</v>
      </c>
      <c r="D72" s="94" t="s">
        <v>108</v>
      </c>
      <c r="E72" s="95" t="s">
        <v>407</v>
      </c>
      <c r="F72" s="94" t="s">
        <v>184</v>
      </c>
      <c r="G72" s="96">
        <v>26.774999999999999</v>
      </c>
      <c r="H72" s="97">
        <v>0</v>
      </c>
      <c r="I72" s="97">
        <v>0</v>
      </c>
      <c r="J72" s="98">
        <f>ROUND(G72*(H72+I72),2)</f>
        <v>0</v>
      </c>
      <c r="K72" s="99">
        <v>0</v>
      </c>
      <c r="L72" s="100">
        <v>0</v>
      </c>
      <c r="M72" s="101">
        <f>Rekapitulace!$G$4*G72*H72</f>
        <v>0</v>
      </c>
      <c r="N72" s="101">
        <f>Rekapitulace!$H$4*G72*I72</f>
        <v>0</v>
      </c>
      <c r="O72" s="102"/>
    </row>
    <row r="73" spans="1:15" s="103" customFormat="1" ht="51" x14ac:dyDescent="0.25">
      <c r="A73" s="93" t="s">
        <v>53</v>
      </c>
      <c r="B73" s="93" t="s">
        <v>37</v>
      </c>
      <c r="C73" s="93" t="s">
        <v>107</v>
      </c>
      <c r="D73" s="94" t="s">
        <v>185</v>
      </c>
      <c r="E73" s="95" t="s">
        <v>186</v>
      </c>
      <c r="F73" s="94" t="s">
        <v>85</v>
      </c>
      <c r="G73" s="96">
        <v>1E-3</v>
      </c>
      <c r="H73" s="97">
        <v>0</v>
      </c>
      <c r="I73" s="97">
        <v>0</v>
      </c>
      <c r="J73" s="98">
        <f>ROUND(G73*(H73+I73),2)</f>
        <v>0</v>
      </c>
      <c r="K73" s="99">
        <v>0</v>
      </c>
      <c r="L73" s="100">
        <v>0</v>
      </c>
      <c r="M73" s="101">
        <f>Rekapitulace!$G$4*G73*H73</f>
        <v>0</v>
      </c>
      <c r="N73" s="101">
        <f>Rekapitulace!$H$4*G73*I73</f>
        <v>0</v>
      </c>
      <c r="O73" s="102"/>
    </row>
    <row r="74" spans="1:15" s="78" customFormat="1" x14ac:dyDescent="0.25">
      <c r="A74" s="68" t="s">
        <v>50</v>
      </c>
      <c r="B74" s="68" t="s">
        <v>37</v>
      </c>
      <c r="C74" s="79"/>
      <c r="D74" s="69" t="s">
        <v>187</v>
      </c>
      <c r="E74" s="70" t="s">
        <v>188</v>
      </c>
      <c r="F74" s="80"/>
      <c r="G74" s="71">
        <v>0</v>
      </c>
      <c r="H74" s="72"/>
      <c r="I74" s="81"/>
      <c r="J74" s="73">
        <f>SUBTOTAL(9,J75:J81)</f>
        <v>0</v>
      </c>
      <c r="K74" s="82">
        <v>0</v>
      </c>
      <c r="L74" s="74">
        <v>0</v>
      </c>
      <c r="M74" s="73">
        <f>SUBTOTAL(9,M75:M81)</f>
        <v>0</v>
      </c>
      <c r="N74" s="73">
        <f>SUBTOTAL(9,N75:N81)</f>
        <v>0</v>
      </c>
      <c r="O74" s="80"/>
    </row>
    <row r="75" spans="1:15" s="103" customFormat="1" ht="25.5" x14ac:dyDescent="0.25">
      <c r="A75" s="93" t="s">
        <v>53</v>
      </c>
      <c r="B75" s="93" t="s">
        <v>37</v>
      </c>
      <c r="C75" s="93" t="s">
        <v>37</v>
      </c>
      <c r="D75" s="94" t="s">
        <v>189</v>
      </c>
      <c r="E75" s="95" t="s">
        <v>190</v>
      </c>
      <c r="F75" s="94" t="s">
        <v>184</v>
      </c>
      <c r="G75" s="96">
        <v>102.4</v>
      </c>
      <c r="H75" s="97">
        <v>0</v>
      </c>
      <c r="I75" s="97">
        <v>0</v>
      </c>
      <c r="J75" s="98">
        <f t="shared" ref="J75:J81" si="5">ROUND(G75*(H75+I75),2)</f>
        <v>0</v>
      </c>
      <c r="K75" s="99">
        <v>0</v>
      </c>
      <c r="L75" s="100">
        <v>0</v>
      </c>
      <c r="M75" s="101">
        <f>Rekapitulace!$G$4*G75*H75</f>
        <v>0</v>
      </c>
      <c r="N75" s="101">
        <f>Rekapitulace!$H$4*G75*I75</f>
        <v>0</v>
      </c>
      <c r="O75" s="102"/>
    </row>
    <row r="76" spans="1:15" s="103" customFormat="1" ht="25.5" x14ac:dyDescent="0.25">
      <c r="A76" s="93" t="s">
        <v>53</v>
      </c>
      <c r="B76" s="93" t="s">
        <v>37</v>
      </c>
      <c r="C76" s="93" t="s">
        <v>37</v>
      </c>
      <c r="D76" s="94" t="s">
        <v>191</v>
      </c>
      <c r="E76" s="95" t="s">
        <v>192</v>
      </c>
      <c r="F76" s="94" t="s">
        <v>184</v>
      </c>
      <c r="G76" s="96">
        <v>67</v>
      </c>
      <c r="H76" s="97">
        <v>0</v>
      </c>
      <c r="I76" s="97">
        <v>0</v>
      </c>
      <c r="J76" s="98">
        <f t="shared" si="5"/>
        <v>0</v>
      </c>
      <c r="K76" s="99">
        <v>0</v>
      </c>
      <c r="L76" s="100">
        <v>0</v>
      </c>
      <c r="M76" s="101">
        <f>Rekapitulace!$G$4*G76*H76</f>
        <v>0</v>
      </c>
      <c r="N76" s="101">
        <f>Rekapitulace!$H$4*G76*I76</f>
        <v>0</v>
      </c>
      <c r="O76" s="102"/>
    </row>
    <row r="77" spans="1:15" s="103" customFormat="1" ht="38.25" x14ac:dyDescent="0.25">
      <c r="A77" s="93" t="s">
        <v>106</v>
      </c>
      <c r="B77" s="93" t="s">
        <v>37</v>
      </c>
      <c r="C77" s="93" t="s">
        <v>107</v>
      </c>
      <c r="D77" s="94" t="s">
        <v>108</v>
      </c>
      <c r="E77" s="95" t="s">
        <v>193</v>
      </c>
      <c r="F77" s="94" t="s">
        <v>59</v>
      </c>
      <c r="G77" s="96">
        <v>3.9</v>
      </c>
      <c r="H77" s="97">
        <v>0</v>
      </c>
      <c r="I77" s="97">
        <v>0</v>
      </c>
      <c r="J77" s="98">
        <f t="shared" si="5"/>
        <v>0</v>
      </c>
      <c r="K77" s="99">
        <v>0</v>
      </c>
      <c r="L77" s="100">
        <v>0</v>
      </c>
      <c r="M77" s="101">
        <f>Rekapitulace!$G$4*G77*H77</f>
        <v>0</v>
      </c>
      <c r="N77" s="101">
        <f>Rekapitulace!$H$4*G77*I77</f>
        <v>0</v>
      </c>
      <c r="O77" s="102"/>
    </row>
    <row r="78" spans="1:15" s="112" customFormat="1" x14ac:dyDescent="0.25">
      <c r="A78" s="104" t="s">
        <v>53</v>
      </c>
      <c r="B78" s="104" t="s">
        <v>37</v>
      </c>
      <c r="C78" s="104" t="s">
        <v>107</v>
      </c>
      <c r="D78" s="105" t="s">
        <v>194</v>
      </c>
      <c r="E78" s="105" t="s">
        <v>195</v>
      </c>
      <c r="F78" s="105" t="s">
        <v>56</v>
      </c>
      <c r="G78" s="106">
        <v>67</v>
      </c>
      <c r="H78" s="107">
        <v>0</v>
      </c>
      <c r="I78" s="107">
        <v>0</v>
      </c>
      <c r="J78" s="108">
        <f t="shared" si="5"/>
        <v>0</v>
      </c>
      <c r="K78" s="109">
        <v>0</v>
      </c>
      <c r="L78" s="110">
        <v>0</v>
      </c>
      <c r="M78" s="76">
        <f>Rekapitulace!$G$4*G78*H78</f>
        <v>0</v>
      </c>
      <c r="N78" s="76">
        <f>Rekapitulace!$H$4*G78*I78</f>
        <v>0</v>
      </c>
      <c r="O78" s="111"/>
    </row>
    <row r="79" spans="1:15" s="112" customFormat="1" x14ac:dyDescent="0.25">
      <c r="A79" s="104" t="s">
        <v>106</v>
      </c>
      <c r="B79" s="104" t="s">
        <v>37</v>
      </c>
      <c r="C79" s="104" t="s">
        <v>107</v>
      </c>
      <c r="D79" s="105" t="s">
        <v>108</v>
      </c>
      <c r="E79" s="105" t="s">
        <v>196</v>
      </c>
      <c r="F79" s="105" t="s">
        <v>184</v>
      </c>
      <c r="G79" s="106">
        <v>615</v>
      </c>
      <c r="H79" s="107">
        <v>0</v>
      </c>
      <c r="I79" s="107">
        <v>0</v>
      </c>
      <c r="J79" s="108">
        <f t="shared" si="5"/>
        <v>0</v>
      </c>
      <c r="K79" s="109">
        <v>0</v>
      </c>
      <c r="L79" s="110">
        <v>0</v>
      </c>
      <c r="M79" s="76">
        <f>Rekapitulace!$G$4*G79*H79</f>
        <v>0</v>
      </c>
      <c r="N79" s="76">
        <f>Rekapitulace!$H$4*G79*I79</f>
        <v>0</v>
      </c>
      <c r="O79" s="111"/>
    </row>
    <row r="80" spans="1:15" s="103" customFormat="1" ht="25.5" x14ac:dyDescent="0.25">
      <c r="A80" s="93" t="s">
        <v>53</v>
      </c>
      <c r="B80" s="93" t="s">
        <v>37</v>
      </c>
      <c r="C80" s="93" t="s">
        <v>107</v>
      </c>
      <c r="D80" s="94" t="s">
        <v>197</v>
      </c>
      <c r="E80" s="95" t="s">
        <v>198</v>
      </c>
      <c r="F80" s="94" t="s">
        <v>59</v>
      </c>
      <c r="G80" s="96">
        <v>7.3</v>
      </c>
      <c r="H80" s="97">
        <v>0</v>
      </c>
      <c r="I80" s="97">
        <v>0</v>
      </c>
      <c r="J80" s="98">
        <f t="shared" si="5"/>
        <v>0</v>
      </c>
      <c r="K80" s="99">
        <v>0</v>
      </c>
      <c r="L80" s="100">
        <v>0</v>
      </c>
      <c r="M80" s="101">
        <f>Rekapitulace!$G$4*G80*H80</f>
        <v>0</v>
      </c>
      <c r="N80" s="101">
        <f>Rekapitulace!$H$4*G80*I80</f>
        <v>0</v>
      </c>
      <c r="O80" s="102"/>
    </row>
    <row r="81" spans="1:15" s="103" customFormat="1" ht="25.5" x14ac:dyDescent="0.25">
      <c r="A81" s="93" t="s">
        <v>53</v>
      </c>
      <c r="B81" s="93" t="s">
        <v>37</v>
      </c>
      <c r="C81" s="93" t="s">
        <v>107</v>
      </c>
      <c r="D81" s="94" t="s">
        <v>199</v>
      </c>
      <c r="E81" s="95" t="s">
        <v>200</v>
      </c>
      <c r="F81" s="94" t="s">
        <v>85</v>
      </c>
      <c r="G81" s="96">
        <v>4.4610000000000003</v>
      </c>
      <c r="H81" s="97">
        <v>0</v>
      </c>
      <c r="I81" s="97">
        <v>0</v>
      </c>
      <c r="J81" s="98">
        <f t="shared" si="5"/>
        <v>0</v>
      </c>
      <c r="K81" s="99">
        <v>0</v>
      </c>
      <c r="L81" s="100">
        <v>0</v>
      </c>
      <c r="M81" s="101">
        <f>Rekapitulace!$G$4*G81*H81</f>
        <v>0</v>
      </c>
      <c r="N81" s="101">
        <f>Rekapitulace!$H$4*G81*I81</f>
        <v>0</v>
      </c>
      <c r="O81" s="102"/>
    </row>
    <row r="82" spans="1:15" s="78" customFormat="1" x14ac:dyDescent="0.25">
      <c r="A82" s="68" t="s">
        <v>50</v>
      </c>
      <c r="B82" s="68" t="s">
        <v>37</v>
      </c>
      <c r="C82" s="79"/>
      <c r="D82" s="69" t="s">
        <v>201</v>
      </c>
      <c r="E82" s="70" t="s">
        <v>202</v>
      </c>
      <c r="F82" s="80"/>
      <c r="G82" s="71">
        <v>0</v>
      </c>
      <c r="H82" s="72"/>
      <c r="I82" s="81"/>
      <c r="J82" s="73">
        <f>SUBTOTAL(9,J83:J88)</f>
        <v>0</v>
      </c>
      <c r="K82" s="82">
        <v>0</v>
      </c>
      <c r="L82" s="74">
        <v>0</v>
      </c>
      <c r="M82" s="73">
        <f>SUBTOTAL(9,M83:M88)</f>
        <v>0</v>
      </c>
      <c r="N82" s="73">
        <f>SUBTOTAL(9,N83:N88)</f>
        <v>0</v>
      </c>
      <c r="O82" s="80"/>
    </row>
    <row r="83" spans="1:15" s="103" customFormat="1" ht="63.75" x14ac:dyDescent="0.25">
      <c r="A83" s="93" t="s">
        <v>53</v>
      </c>
      <c r="B83" s="93" t="s">
        <v>37</v>
      </c>
      <c r="C83" s="93" t="s">
        <v>37</v>
      </c>
      <c r="D83" s="94" t="s">
        <v>203</v>
      </c>
      <c r="E83" s="95" t="s">
        <v>204</v>
      </c>
      <c r="F83" s="94" t="s">
        <v>56</v>
      </c>
      <c r="G83" s="96">
        <v>57.94</v>
      </c>
      <c r="H83" s="97">
        <v>0</v>
      </c>
      <c r="I83" s="97">
        <v>0</v>
      </c>
      <c r="J83" s="98">
        <f t="shared" ref="J83:J88" si="6">ROUND(G83*(H83+I83),2)</f>
        <v>0</v>
      </c>
      <c r="K83" s="99">
        <v>0</v>
      </c>
      <c r="L83" s="100">
        <v>0</v>
      </c>
      <c r="M83" s="101">
        <f>Rekapitulace!$G$4*G83*H83</f>
        <v>0</v>
      </c>
      <c r="N83" s="101">
        <f>Rekapitulace!$H$4*G83*I83</f>
        <v>0</v>
      </c>
      <c r="O83" s="102"/>
    </row>
    <row r="84" spans="1:15" s="103" customFormat="1" ht="25.5" x14ac:dyDescent="0.25">
      <c r="A84" s="93" t="s">
        <v>53</v>
      </c>
      <c r="B84" s="93" t="s">
        <v>205</v>
      </c>
      <c r="C84" s="93" t="s">
        <v>206</v>
      </c>
      <c r="D84" s="94" t="s">
        <v>207</v>
      </c>
      <c r="E84" s="95" t="s">
        <v>208</v>
      </c>
      <c r="F84" s="94" t="s">
        <v>56</v>
      </c>
      <c r="G84" s="96">
        <v>55.1</v>
      </c>
      <c r="H84" s="97">
        <v>0</v>
      </c>
      <c r="I84" s="97">
        <v>0</v>
      </c>
      <c r="J84" s="98">
        <f t="shared" si="6"/>
        <v>0</v>
      </c>
      <c r="K84" s="99">
        <v>3.3035100000000005E-2</v>
      </c>
      <c r="L84" s="100">
        <v>0</v>
      </c>
      <c r="M84" s="101">
        <f>Rekapitulace!$G$4*G84*H84</f>
        <v>0</v>
      </c>
      <c r="N84" s="101">
        <f>Rekapitulace!$H$4*G84*I84</f>
        <v>0</v>
      </c>
      <c r="O84" s="102"/>
    </row>
    <row r="85" spans="1:15" s="103" customFormat="1" ht="38.25" x14ac:dyDescent="0.25">
      <c r="A85" s="93" t="s">
        <v>53</v>
      </c>
      <c r="B85" s="93" t="s">
        <v>205</v>
      </c>
      <c r="C85" s="93" t="s">
        <v>206</v>
      </c>
      <c r="D85" s="94" t="s">
        <v>209</v>
      </c>
      <c r="E85" s="95" t="s">
        <v>210</v>
      </c>
      <c r="F85" s="94" t="s">
        <v>56</v>
      </c>
      <c r="G85" s="96">
        <v>55.1</v>
      </c>
      <c r="H85" s="97">
        <v>0</v>
      </c>
      <c r="I85" s="97">
        <v>0</v>
      </c>
      <c r="J85" s="98">
        <f t="shared" si="6"/>
        <v>0</v>
      </c>
      <c r="K85" s="99">
        <v>0</v>
      </c>
      <c r="L85" s="100">
        <v>0</v>
      </c>
      <c r="M85" s="101">
        <f>Rekapitulace!$G$4*G85*H85</f>
        <v>0</v>
      </c>
      <c r="N85" s="101">
        <f>Rekapitulace!$H$4*G85*I85</f>
        <v>0</v>
      </c>
      <c r="O85" s="102"/>
    </row>
    <row r="86" spans="1:15" s="103" customFormat="1" ht="51" x14ac:dyDescent="0.25">
      <c r="A86" s="93" t="s">
        <v>106</v>
      </c>
      <c r="B86" s="93" t="s">
        <v>205</v>
      </c>
      <c r="C86" s="93" t="s">
        <v>107</v>
      </c>
      <c r="D86" s="94" t="s">
        <v>108</v>
      </c>
      <c r="E86" s="95" t="s">
        <v>211</v>
      </c>
      <c r="F86" s="94" t="s">
        <v>56</v>
      </c>
      <c r="G86" s="96">
        <v>60.61</v>
      </c>
      <c r="H86" s="97">
        <v>0</v>
      </c>
      <c r="I86" s="97">
        <v>0</v>
      </c>
      <c r="J86" s="98">
        <f t="shared" si="6"/>
        <v>0</v>
      </c>
      <c r="K86" s="99">
        <v>0</v>
      </c>
      <c r="L86" s="100">
        <v>0</v>
      </c>
      <c r="M86" s="101">
        <f>Rekapitulace!$G$4*G86*H86</f>
        <v>0</v>
      </c>
      <c r="N86" s="101">
        <f>Rekapitulace!$H$4*G86*I86</f>
        <v>0</v>
      </c>
      <c r="O86" s="102"/>
    </row>
    <row r="87" spans="1:15" s="103" customFormat="1" ht="51" x14ac:dyDescent="0.25">
      <c r="A87" s="93" t="s">
        <v>53</v>
      </c>
      <c r="B87" s="93" t="s">
        <v>205</v>
      </c>
      <c r="C87" s="93" t="s">
        <v>107</v>
      </c>
      <c r="D87" s="94" t="s">
        <v>212</v>
      </c>
      <c r="E87" s="95" t="s">
        <v>213</v>
      </c>
      <c r="F87" s="94" t="s">
        <v>184</v>
      </c>
      <c r="G87" s="96">
        <v>3.55</v>
      </c>
      <c r="H87" s="97">
        <v>0</v>
      </c>
      <c r="I87" s="97">
        <v>0</v>
      </c>
      <c r="J87" s="98">
        <f t="shared" si="6"/>
        <v>0</v>
      </c>
      <c r="K87" s="99">
        <v>0</v>
      </c>
      <c r="L87" s="100">
        <v>0</v>
      </c>
      <c r="M87" s="101">
        <f>Rekapitulace!$G$4*G87*H87</f>
        <v>0</v>
      </c>
      <c r="N87" s="101">
        <f>Rekapitulace!$H$4*G87*I87</f>
        <v>0</v>
      </c>
      <c r="O87" s="102"/>
    </row>
    <row r="88" spans="1:15" s="103" customFormat="1" ht="76.5" x14ac:dyDescent="0.25">
      <c r="A88" s="93" t="s">
        <v>53</v>
      </c>
      <c r="B88" s="93" t="s">
        <v>205</v>
      </c>
      <c r="C88" s="93" t="s">
        <v>107</v>
      </c>
      <c r="D88" s="94" t="s">
        <v>214</v>
      </c>
      <c r="E88" s="95" t="s">
        <v>215</v>
      </c>
      <c r="F88" s="94" t="s">
        <v>85</v>
      </c>
      <c r="G88" s="96">
        <v>1.871</v>
      </c>
      <c r="H88" s="97">
        <v>0</v>
      </c>
      <c r="I88" s="97">
        <v>0</v>
      </c>
      <c r="J88" s="98">
        <f t="shared" si="6"/>
        <v>0</v>
      </c>
      <c r="K88" s="99">
        <v>0</v>
      </c>
      <c r="L88" s="100">
        <v>0</v>
      </c>
      <c r="M88" s="101">
        <f>Rekapitulace!$G$4*G88*H88</f>
        <v>0</v>
      </c>
      <c r="N88" s="101">
        <f>Rekapitulace!$H$4*G88*I88</f>
        <v>0</v>
      </c>
      <c r="O88" s="102"/>
    </row>
    <row r="89" spans="1:15" s="78" customFormat="1" x14ac:dyDescent="0.25">
      <c r="A89" s="68" t="s">
        <v>50</v>
      </c>
      <c r="B89" s="68" t="s">
        <v>37</v>
      </c>
      <c r="C89" s="79"/>
      <c r="D89" s="69" t="s">
        <v>216</v>
      </c>
      <c r="E89" s="70" t="s">
        <v>217</v>
      </c>
      <c r="F89" s="80"/>
      <c r="G89" s="71">
        <v>0</v>
      </c>
      <c r="H89" s="72"/>
      <c r="I89" s="81"/>
      <c r="J89" s="73">
        <f>SUBTOTAL(9,J90:J101)</f>
        <v>0</v>
      </c>
      <c r="K89" s="82">
        <v>0</v>
      </c>
      <c r="L89" s="74">
        <v>0</v>
      </c>
      <c r="M89" s="73">
        <f>SUBTOTAL(9,M90:M101)</f>
        <v>0</v>
      </c>
      <c r="N89" s="73">
        <f>SUBTOTAL(9,N90:N101)</f>
        <v>0</v>
      </c>
      <c r="O89" s="80"/>
    </row>
    <row r="90" spans="1:15" s="112" customFormat="1" x14ac:dyDescent="0.25">
      <c r="A90" s="104" t="s">
        <v>53</v>
      </c>
      <c r="B90" s="104" t="s">
        <v>37</v>
      </c>
      <c r="C90" s="104" t="s">
        <v>37</v>
      </c>
      <c r="D90" s="105" t="s">
        <v>218</v>
      </c>
      <c r="E90" s="105" t="s">
        <v>219</v>
      </c>
      <c r="F90" s="105" t="s">
        <v>56</v>
      </c>
      <c r="G90" s="106">
        <v>74</v>
      </c>
      <c r="H90" s="107">
        <v>0</v>
      </c>
      <c r="I90" s="107">
        <v>0</v>
      </c>
      <c r="J90" s="108">
        <f t="shared" ref="J90:J101" si="7">ROUND(G90*(H90+I90),2)</f>
        <v>0</v>
      </c>
      <c r="K90" s="109">
        <v>0</v>
      </c>
      <c r="L90" s="110">
        <v>0</v>
      </c>
      <c r="M90" s="76">
        <f>Rekapitulace!$G$4*G90*H90</f>
        <v>0</v>
      </c>
      <c r="N90" s="76">
        <f>Rekapitulace!$H$4*G90*I90</f>
        <v>0</v>
      </c>
      <c r="O90" s="111"/>
    </row>
    <row r="91" spans="1:15" s="112" customFormat="1" x14ac:dyDescent="0.25">
      <c r="A91" s="104" t="s">
        <v>53</v>
      </c>
      <c r="B91" s="104" t="s">
        <v>37</v>
      </c>
      <c r="C91" s="104" t="s">
        <v>37</v>
      </c>
      <c r="D91" s="105" t="s">
        <v>218</v>
      </c>
      <c r="E91" s="105" t="s">
        <v>220</v>
      </c>
      <c r="F91" s="105" t="s">
        <v>56</v>
      </c>
      <c r="G91" s="106">
        <v>68</v>
      </c>
      <c r="H91" s="107">
        <v>0</v>
      </c>
      <c r="I91" s="107">
        <v>0</v>
      </c>
      <c r="J91" s="108">
        <f t="shared" si="7"/>
        <v>0</v>
      </c>
      <c r="K91" s="109">
        <v>0</v>
      </c>
      <c r="L91" s="110">
        <v>0</v>
      </c>
      <c r="M91" s="76">
        <f>Rekapitulace!$G$4*G91*H91</f>
        <v>0</v>
      </c>
      <c r="N91" s="76">
        <f>Rekapitulace!$H$4*G91*I91</f>
        <v>0</v>
      </c>
      <c r="O91" s="111"/>
    </row>
    <row r="92" spans="1:15" s="103" customFormat="1" ht="25.5" x14ac:dyDescent="0.25">
      <c r="A92" s="93" t="s">
        <v>53</v>
      </c>
      <c r="B92" s="93" t="s">
        <v>37</v>
      </c>
      <c r="C92" s="93" t="s">
        <v>37</v>
      </c>
      <c r="D92" s="94" t="s">
        <v>221</v>
      </c>
      <c r="E92" s="95" t="s">
        <v>222</v>
      </c>
      <c r="F92" s="94" t="s">
        <v>184</v>
      </c>
      <c r="G92" s="96">
        <v>13.4</v>
      </c>
      <c r="H92" s="97">
        <v>0</v>
      </c>
      <c r="I92" s="97">
        <v>0</v>
      </c>
      <c r="J92" s="98">
        <f t="shared" si="7"/>
        <v>0</v>
      </c>
      <c r="K92" s="99">
        <v>0</v>
      </c>
      <c r="L92" s="100">
        <v>0</v>
      </c>
      <c r="M92" s="101">
        <f>Rekapitulace!$G$4*G92*H92</f>
        <v>0</v>
      </c>
      <c r="N92" s="101">
        <f>Rekapitulace!$H$4*G92*I92</f>
        <v>0</v>
      </c>
      <c r="O92" s="102"/>
    </row>
    <row r="93" spans="1:15" s="103" customFormat="1" ht="25.5" x14ac:dyDescent="0.25">
      <c r="A93" s="93" t="s">
        <v>53</v>
      </c>
      <c r="B93" s="93" t="s">
        <v>37</v>
      </c>
      <c r="C93" s="93" t="s">
        <v>37</v>
      </c>
      <c r="D93" s="94" t="s">
        <v>223</v>
      </c>
      <c r="E93" s="95" t="s">
        <v>224</v>
      </c>
      <c r="F93" s="94" t="s">
        <v>184</v>
      </c>
      <c r="G93" s="96">
        <v>10</v>
      </c>
      <c r="H93" s="97">
        <v>0</v>
      </c>
      <c r="I93" s="97">
        <v>0</v>
      </c>
      <c r="J93" s="98">
        <f t="shared" si="7"/>
        <v>0</v>
      </c>
      <c r="K93" s="99">
        <v>0</v>
      </c>
      <c r="L93" s="100">
        <v>0</v>
      </c>
      <c r="M93" s="101">
        <f>Rekapitulace!$G$4*G93*H93</f>
        <v>0</v>
      </c>
      <c r="N93" s="101">
        <f>Rekapitulace!$H$4*G93*I93</f>
        <v>0</v>
      </c>
      <c r="O93" s="102"/>
    </row>
    <row r="94" spans="1:15" s="103" customFormat="1" ht="25.5" x14ac:dyDescent="0.25">
      <c r="A94" s="93" t="s">
        <v>53</v>
      </c>
      <c r="B94" s="93" t="s">
        <v>37</v>
      </c>
      <c r="C94" s="93" t="s">
        <v>37</v>
      </c>
      <c r="D94" s="94" t="s">
        <v>225</v>
      </c>
      <c r="E94" s="95" t="s">
        <v>226</v>
      </c>
      <c r="F94" s="94" t="s">
        <v>184</v>
      </c>
      <c r="G94" s="96">
        <v>10</v>
      </c>
      <c r="H94" s="97">
        <v>0</v>
      </c>
      <c r="I94" s="97">
        <v>0</v>
      </c>
      <c r="J94" s="98">
        <f t="shared" si="7"/>
        <v>0</v>
      </c>
      <c r="K94" s="99">
        <v>0</v>
      </c>
      <c r="L94" s="100">
        <v>0</v>
      </c>
      <c r="M94" s="101">
        <f>Rekapitulace!$G$4*G94*H94</f>
        <v>0</v>
      </c>
      <c r="N94" s="101">
        <f>Rekapitulace!$H$4*G94*I94</f>
        <v>0</v>
      </c>
      <c r="O94" s="102"/>
    </row>
    <row r="95" spans="1:15" s="103" customFormat="1" ht="25.5" x14ac:dyDescent="0.25">
      <c r="A95" s="93" t="s">
        <v>53</v>
      </c>
      <c r="B95" s="93" t="s">
        <v>37</v>
      </c>
      <c r="C95" s="93" t="s">
        <v>37</v>
      </c>
      <c r="D95" s="94" t="s">
        <v>227</v>
      </c>
      <c r="E95" s="95" t="s">
        <v>228</v>
      </c>
      <c r="F95" s="94" t="s">
        <v>184</v>
      </c>
      <c r="G95" s="96">
        <v>10</v>
      </c>
      <c r="H95" s="97">
        <v>0</v>
      </c>
      <c r="I95" s="97">
        <v>0</v>
      </c>
      <c r="J95" s="98">
        <f t="shared" si="7"/>
        <v>0</v>
      </c>
      <c r="K95" s="99">
        <v>0</v>
      </c>
      <c r="L95" s="100">
        <v>0</v>
      </c>
      <c r="M95" s="101">
        <f>Rekapitulace!$G$4*G95*H95</f>
        <v>0</v>
      </c>
      <c r="N95" s="101">
        <f>Rekapitulace!$H$4*G95*I95</f>
        <v>0</v>
      </c>
      <c r="O95" s="102"/>
    </row>
    <row r="96" spans="1:15" s="103" customFormat="1" ht="25.5" x14ac:dyDescent="0.25">
      <c r="A96" s="93" t="s">
        <v>53</v>
      </c>
      <c r="B96" s="93" t="s">
        <v>37</v>
      </c>
      <c r="C96" s="93" t="s">
        <v>37</v>
      </c>
      <c r="D96" s="94" t="s">
        <v>229</v>
      </c>
      <c r="E96" s="95" t="s">
        <v>230</v>
      </c>
      <c r="F96" s="94" t="s">
        <v>184</v>
      </c>
      <c r="G96" s="96">
        <v>10</v>
      </c>
      <c r="H96" s="97">
        <v>0</v>
      </c>
      <c r="I96" s="97">
        <v>0</v>
      </c>
      <c r="J96" s="98">
        <f t="shared" si="7"/>
        <v>0</v>
      </c>
      <c r="K96" s="99">
        <v>0</v>
      </c>
      <c r="L96" s="100">
        <v>0</v>
      </c>
      <c r="M96" s="101">
        <f>Rekapitulace!$G$4*G96*H96</f>
        <v>0</v>
      </c>
      <c r="N96" s="101">
        <f>Rekapitulace!$H$4*G96*I96</f>
        <v>0</v>
      </c>
      <c r="O96" s="102"/>
    </row>
    <row r="97" spans="1:15" s="103" customFormat="1" ht="25.5" x14ac:dyDescent="0.25">
      <c r="A97" s="93" t="s">
        <v>53</v>
      </c>
      <c r="B97" s="93" t="s">
        <v>37</v>
      </c>
      <c r="C97" s="93" t="s">
        <v>37</v>
      </c>
      <c r="D97" s="94" t="s">
        <v>231</v>
      </c>
      <c r="E97" s="95" t="s">
        <v>232</v>
      </c>
      <c r="F97" s="94" t="s">
        <v>99</v>
      </c>
      <c r="G97" s="96">
        <v>1</v>
      </c>
      <c r="H97" s="97">
        <v>0</v>
      </c>
      <c r="I97" s="97">
        <v>0</v>
      </c>
      <c r="J97" s="98">
        <f t="shared" si="7"/>
        <v>0</v>
      </c>
      <c r="K97" s="99">
        <v>0</v>
      </c>
      <c r="L97" s="100">
        <v>0</v>
      </c>
      <c r="M97" s="101">
        <f>Rekapitulace!$G$4*G97*H97</f>
        <v>0</v>
      </c>
      <c r="N97" s="101">
        <f>Rekapitulace!$H$4*G97*I97</f>
        <v>0</v>
      </c>
      <c r="O97" s="102"/>
    </row>
    <row r="98" spans="1:15" s="103" customFormat="1" ht="25.5" x14ac:dyDescent="0.25">
      <c r="A98" s="93" t="s">
        <v>53</v>
      </c>
      <c r="B98" s="93" t="s">
        <v>37</v>
      </c>
      <c r="C98" s="93" t="s">
        <v>37</v>
      </c>
      <c r="D98" s="94" t="s">
        <v>233</v>
      </c>
      <c r="E98" s="95" t="s">
        <v>234</v>
      </c>
      <c r="F98" s="94" t="s">
        <v>184</v>
      </c>
      <c r="G98" s="96">
        <v>3.9</v>
      </c>
      <c r="H98" s="97">
        <v>0</v>
      </c>
      <c r="I98" s="97">
        <v>0</v>
      </c>
      <c r="J98" s="98">
        <f t="shared" si="7"/>
        <v>0</v>
      </c>
      <c r="K98" s="99">
        <v>0</v>
      </c>
      <c r="L98" s="100">
        <v>0</v>
      </c>
      <c r="M98" s="101">
        <f>Rekapitulace!$G$4*G98*H98</f>
        <v>0</v>
      </c>
      <c r="N98" s="101">
        <f>Rekapitulace!$H$4*G98*I98</f>
        <v>0</v>
      </c>
      <c r="O98" s="102"/>
    </row>
    <row r="99" spans="1:15" s="112" customFormat="1" x14ac:dyDescent="0.25">
      <c r="A99" s="104" t="s">
        <v>53</v>
      </c>
      <c r="B99" s="104" t="s">
        <v>37</v>
      </c>
      <c r="C99" s="104" t="s">
        <v>37</v>
      </c>
      <c r="D99" s="105" t="s">
        <v>235</v>
      </c>
      <c r="E99" s="105" t="s">
        <v>236</v>
      </c>
      <c r="F99" s="105" t="s">
        <v>99</v>
      </c>
      <c r="G99" s="106">
        <v>1</v>
      </c>
      <c r="H99" s="107">
        <v>0</v>
      </c>
      <c r="I99" s="107">
        <v>0</v>
      </c>
      <c r="J99" s="108">
        <f t="shared" si="7"/>
        <v>0</v>
      </c>
      <c r="K99" s="109">
        <v>0</v>
      </c>
      <c r="L99" s="110">
        <v>0</v>
      </c>
      <c r="M99" s="76">
        <f>Rekapitulace!$G$4*G99*H99</f>
        <v>0</v>
      </c>
      <c r="N99" s="76">
        <f>Rekapitulace!$H$4*G99*I99</f>
        <v>0</v>
      </c>
      <c r="O99" s="111"/>
    </row>
    <row r="100" spans="1:15" s="112" customFormat="1" x14ac:dyDescent="0.25">
      <c r="A100" s="104" t="s">
        <v>53</v>
      </c>
      <c r="B100" s="104" t="s">
        <v>37</v>
      </c>
      <c r="C100" s="104" t="s">
        <v>37</v>
      </c>
      <c r="D100" s="105" t="s">
        <v>237</v>
      </c>
      <c r="E100" s="105" t="s">
        <v>238</v>
      </c>
      <c r="F100" s="105" t="s">
        <v>99</v>
      </c>
      <c r="G100" s="106">
        <v>1</v>
      </c>
      <c r="H100" s="107">
        <v>0</v>
      </c>
      <c r="I100" s="107">
        <v>0</v>
      </c>
      <c r="J100" s="108">
        <f t="shared" si="7"/>
        <v>0</v>
      </c>
      <c r="K100" s="109">
        <v>0</v>
      </c>
      <c r="L100" s="110">
        <v>0</v>
      </c>
      <c r="M100" s="76">
        <f>Rekapitulace!$G$4*G100*H100</f>
        <v>0</v>
      </c>
      <c r="N100" s="76">
        <f>Rekapitulace!$H$4*G100*I100</f>
        <v>0</v>
      </c>
      <c r="O100" s="111"/>
    </row>
    <row r="101" spans="1:15" s="103" customFormat="1" ht="25.5" x14ac:dyDescent="0.25">
      <c r="A101" s="93" t="s">
        <v>53</v>
      </c>
      <c r="B101" s="93" t="s">
        <v>37</v>
      </c>
      <c r="C101" s="93" t="s">
        <v>37</v>
      </c>
      <c r="D101" s="94" t="s">
        <v>239</v>
      </c>
      <c r="E101" s="95" t="s">
        <v>240</v>
      </c>
      <c r="F101" s="94" t="s">
        <v>85</v>
      </c>
      <c r="G101" s="96">
        <v>0.69399999999999995</v>
      </c>
      <c r="H101" s="97">
        <v>0</v>
      </c>
      <c r="I101" s="97">
        <v>0</v>
      </c>
      <c r="J101" s="98">
        <f t="shared" si="7"/>
        <v>0</v>
      </c>
      <c r="K101" s="99">
        <v>0</v>
      </c>
      <c r="L101" s="100">
        <v>0</v>
      </c>
      <c r="M101" s="101">
        <f>Rekapitulace!$G$4*G101*H101</f>
        <v>0</v>
      </c>
      <c r="N101" s="101">
        <f>Rekapitulace!$H$4*G101*I101</f>
        <v>0</v>
      </c>
      <c r="O101" s="102"/>
    </row>
    <row r="102" spans="1:15" s="78" customFormat="1" x14ac:dyDescent="0.25">
      <c r="A102" s="68" t="s">
        <v>50</v>
      </c>
      <c r="B102" s="68" t="s">
        <v>37</v>
      </c>
      <c r="C102" s="79"/>
      <c r="D102" s="69" t="s">
        <v>241</v>
      </c>
      <c r="E102" s="70" t="s">
        <v>242</v>
      </c>
      <c r="F102" s="80"/>
      <c r="G102" s="71">
        <v>0</v>
      </c>
      <c r="H102" s="72"/>
      <c r="I102" s="81"/>
      <c r="J102" s="73">
        <f>SUBTOTAL(9,J103:J109)</f>
        <v>0</v>
      </c>
      <c r="K102" s="82">
        <v>0</v>
      </c>
      <c r="L102" s="74">
        <v>0</v>
      </c>
      <c r="M102" s="73">
        <f>SUBTOTAL(9,M103:M109)</f>
        <v>0</v>
      </c>
      <c r="N102" s="73">
        <f>SUBTOTAL(9,N103:N109)</f>
        <v>0</v>
      </c>
      <c r="O102" s="80"/>
    </row>
    <row r="103" spans="1:15" s="112" customFormat="1" x14ac:dyDescent="0.25">
      <c r="A103" s="104" t="s">
        <v>53</v>
      </c>
      <c r="B103" s="104" t="s">
        <v>37</v>
      </c>
      <c r="C103" s="104" t="s">
        <v>37</v>
      </c>
      <c r="D103" s="105" t="s">
        <v>243</v>
      </c>
      <c r="E103" s="105" t="s">
        <v>244</v>
      </c>
      <c r="F103" s="105" t="s">
        <v>184</v>
      </c>
      <c r="G103" s="106">
        <v>10</v>
      </c>
      <c r="H103" s="107">
        <v>0</v>
      </c>
      <c r="I103" s="107">
        <v>0</v>
      </c>
      <c r="J103" s="108">
        <f t="shared" ref="J103:J109" si="8">ROUND(G103*(H103+I103),2)</f>
        <v>0</v>
      </c>
      <c r="K103" s="109">
        <v>0</v>
      </c>
      <c r="L103" s="110">
        <v>0</v>
      </c>
      <c r="M103" s="76">
        <f>Rekapitulace!$G$4*G103*H103</f>
        <v>0</v>
      </c>
      <c r="N103" s="76">
        <f>Rekapitulace!$H$4*G103*I103</f>
        <v>0</v>
      </c>
      <c r="O103" s="111"/>
    </row>
    <row r="104" spans="1:15" s="112" customFormat="1" x14ac:dyDescent="0.25">
      <c r="A104" s="104" t="s">
        <v>106</v>
      </c>
      <c r="B104" s="104" t="s">
        <v>37</v>
      </c>
      <c r="C104" s="104" t="s">
        <v>107</v>
      </c>
      <c r="D104" s="105" t="s">
        <v>108</v>
      </c>
      <c r="E104" s="105" t="s">
        <v>245</v>
      </c>
      <c r="F104" s="105" t="s">
        <v>99</v>
      </c>
      <c r="G104" s="106">
        <v>2</v>
      </c>
      <c r="H104" s="107">
        <v>0</v>
      </c>
      <c r="I104" s="107">
        <v>0</v>
      </c>
      <c r="J104" s="108">
        <f t="shared" si="8"/>
        <v>0</v>
      </c>
      <c r="K104" s="109">
        <v>0</v>
      </c>
      <c r="L104" s="110">
        <v>0</v>
      </c>
      <c r="M104" s="76">
        <f>Rekapitulace!$G$4*G104*H104</f>
        <v>0</v>
      </c>
      <c r="N104" s="76">
        <f>Rekapitulace!$H$4*G104*I104</f>
        <v>0</v>
      </c>
      <c r="O104" s="111"/>
    </row>
    <row r="105" spans="1:15" s="103" customFormat="1" ht="25.5" x14ac:dyDescent="0.25">
      <c r="A105" s="93" t="s">
        <v>53</v>
      </c>
      <c r="B105" s="93" t="s">
        <v>37</v>
      </c>
      <c r="C105" s="93" t="s">
        <v>107</v>
      </c>
      <c r="D105" s="94" t="s">
        <v>246</v>
      </c>
      <c r="E105" s="95" t="s">
        <v>247</v>
      </c>
      <c r="F105" s="94" t="s">
        <v>56</v>
      </c>
      <c r="G105" s="96">
        <v>67</v>
      </c>
      <c r="H105" s="97">
        <v>0</v>
      </c>
      <c r="I105" s="97">
        <v>0</v>
      </c>
      <c r="J105" s="98">
        <f t="shared" si="8"/>
        <v>0</v>
      </c>
      <c r="K105" s="99">
        <v>0</v>
      </c>
      <c r="L105" s="100">
        <v>0</v>
      </c>
      <c r="M105" s="101">
        <f>Rekapitulace!$G$4*G105*H105</f>
        <v>0</v>
      </c>
      <c r="N105" s="101">
        <f>Rekapitulace!$H$4*G105*I105</f>
        <v>0</v>
      </c>
      <c r="O105" s="102"/>
    </row>
    <row r="106" spans="1:15" s="112" customFormat="1" x14ac:dyDescent="0.25">
      <c r="A106" s="104" t="s">
        <v>106</v>
      </c>
      <c r="B106" s="104" t="s">
        <v>37</v>
      </c>
      <c r="C106" s="104" t="s">
        <v>107</v>
      </c>
      <c r="D106" s="105" t="s">
        <v>108</v>
      </c>
      <c r="E106" s="105" t="s">
        <v>248</v>
      </c>
      <c r="F106" s="105" t="s">
        <v>249</v>
      </c>
      <c r="G106" s="106">
        <v>1.2</v>
      </c>
      <c r="H106" s="107">
        <v>0</v>
      </c>
      <c r="I106" s="107">
        <v>0</v>
      </c>
      <c r="J106" s="108">
        <f t="shared" si="8"/>
        <v>0</v>
      </c>
      <c r="K106" s="109">
        <v>0</v>
      </c>
      <c r="L106" s="110">
        <v>0</v>
      </c>
      <c r="M106" s="76">
        <f>Rekapitulace!$G$4*G106*H106</f>
        <v>0</v>
      </c>
      <c r="N106" s="76">
        <f>Rekapitulace!$H$4*G106*I106</f>
        <v>0</v>
      </c>
      <c r="O106" s="111"/>
    </row>
    <row r="107" spans="1:15" s="103" customFormat="1" ht="25.5" x14ac:dyDescent="0.25">
      <c r="A107" s="93" t="s">
        <v>53</v>
      </c>
      <c r="B107" s="93" t="s">
        <v>37</v>
      </c>
      <c r="C107" s="93" t="s">
        <v>107</v>
      </c>
      <c r="D107" s="94" t="s">
        <v>250</v>
      </c>
      <c r="E107" s="95" t="s">
        <v>251</v>
      </c>
      <c r="F107" s="94" t="s">
        <v>184</v>
      </c>
      <c r="G107" s="96">
        <v>73.7</v>
      </c>
      <c r="H107" s="97">
        <v>0</v>
      </c>
      <c r="I107" s="97">
        <v>0</v>
      </c>
      <c r="J107" s="98">
        <f t="shared" si="8"/>
        <v>0</v>
      </c>
      <c r="K107" s="99">
        <v>0</v>
      </c>
      <c r="L107" s="100">
        <v>0</v>
      </c>
      <c r="M107" s="101">
        <f>Rekapitulace!$G$4*G107*H107</f>
        <v>0</v>
      </c>
      <c r="N107" s="101">
        <f>Rekapitulace!$H$4*G107*I107</f>
        <v>0</v>
      </c>
      <c r="O107" s="102"/>
    </row>
    <row r="108" spans="1:15" s="112" customFormat="1" x14ac:dyDescent="0.25">
      <c r="A108" s="104" t="s">
        <v>106</v>
      </c>
      <c r="B108" s="104" t="s">
        <v>37</v>
      </c>
      <c r="C108" s="104" t="s">
        <v>107</v>
      </c>
      <c r="D108" s="105" t="s">
        <v>108</v>
      </c>
      <c r="E108" s="105" t="s">
        <v>252</v>
      </c>
      <c r="F108" s="105" t="s">
        <v>99</v>
      </c>
      <c r="G108" s="106">
        <v>3</v>
      </c>
      <c r="H108" s="107">
        <v>0</v>
      </c>
      <c r="I108" s="107">
        <v>0</v>
      </c>
      <c r="J108" s="108">
        <f t="shared" si="8"/>
        <v>0</v>
      </c>
      <c r="K108" s="109">
        <v>0</v>
      </c>
      <c r="L108" s="110">
        <v>0</v>
      </c>
      <c r="M108" s="76">
        <f>Rekapitulace!$G$4*G108*H108</f>
        <v>0</v>
      </c>
      <c r="N108" s="76">
        <f>Rekapitulace!$H$4*G108*I108</f>
        <v>0</v>
      </c>
      <c r="O108" s="111"/>
    </row>
    <row r="109" spans="1:15" s="103" customFormat="1" ht="25.5" x14ac:dyDescent="0.25">
      <c r="A109" s="93" t="s">
        <v>53</v>
      </c>
      <c r="B109" s="93" t="s">
        <v>37</v>
      </c>
      <c r="C109" s="93" t="s">
        <v>107</v>
      </c>
      <c r="D109" s="94" t="s">
        <v>253</v>
      </c>
      <c r="E109" s="95" t="s">
        <v>254</v>
      </c>
      <c r="F109" s="94" t="s">
        <v>85</v>
      </c>
      <c r="G109" s="96">
        <v>1.4E-2</v>
      </c>
      <c r="H109" s="97">
        <v>0</v>
      </c>
      <c r="I109" s="97">
        <v>0</v>
      </c>
      <c r="J109" s="98">
        <f t="shared" si="8"/>
        <v>0</v>
      </c>
      <c r="K109" s="99">
        <v>0</v>
      </c>
      <c r="L109" s="100">
        <v>0</v>
      </c>
      <c r="M109" s="101">
        <f>Rekapitulace!$G$4*G109*H109</f>
        <v>0</v>
      </c>
      <c r="N109" s="101">
        <f>Rekapitulace!$H$4*G109*I109</f>
        <v>0</v>
      </c>
      <c r="O109" s="102"/>
    </row>
    <row r="110" spans="1:15" s="78" customFormat="1" x14ac:dyDescent="0.25">
      <c r="A110" s="68" t="s">
        <v>50</v>
      </c>
      <c r="B110" s="68" t="s">
        <v>37</v>
      </c>
      <c r="C110" s="79"/>
      <c r="D110" s="69" t="s">
        <v>255</v>
      </c>
      <c r="E110" s="70" t="s">
        <v>256</v>
      </c>
      <c r="F110" s="80"/>
      <c r="G110" s="71">
        <v>0</v>
      </c>
      <c r="H110" s="72"/>
      <c r="I110" s="81"/>
      <c r="J110" s="73">
        <f>SUBTOTAL(9,J111:J113)</f>
        <v>0</v>
      </c>
      <c r="K110" s="82">
        <v>0</v>
      </c>
      <c r="L110" s="74">
        <v>0</v>
      </c>
      <c r="M110" s="73">
        <f>SUBTOTAL(9,M111:M113)</f>
        <v>0</v>
      </c>
      <c r="N110" s="73">
        <f>SUBTOTAL(9,N111:N113)</f>
        <v>0</v>
      </c>
      <c r="O110" s="80"/>
    </row>
    <row r="111" spans="1:15" s="103" customFormat="1" ht="63.75" x14ac:dyDescent="0.25">
      <c r="A111" s="93" t="s">
        <v>53</v>
      </c>
      <c r="B111" s="93" t="s">
        <v>37</v>
      </c>
      <c r="C111" s="93" t="s">
        <v>37</v>
      </c>
      <c r="D111" s="94" t="s">
        <v>257</v>
      </c>
      <c r="E111" s="95" t="s">
        <v>258</v>
      </c>
      <c r="F111" s="94" t="s">
        <v>56</v>
      </c>
      <c r="G111" s="96">
        <v>7.2</v>
      </c>
      <c r="H111" s="97">
        <v>0</v>
      </c>
      <c r="I111" s="97">
        <v>0</v>
      </c>
      <c r="J111" s="98">
        <f>ROUND(G111*(H111+I111),2)</f>
        <v>0</v>
      </c>
      <c r="K111" s="99">
        <v>0</v>
      </c>
      <c r="L111" s="100">
        <v>0</v>
      </c>
      <c r="M111" s="101">
        <f>Rekapitulace!$G$4*G111*H111</f>
        <v>0</v>
      </c>
      <c r="N111" s="101">
        <f>Rekapitulace!$H$4*G111*I111</f>
        <v>0</v>
      </c>
      <c r="O111" s="102"/>
    </row>
    <row r="112" spans="1:15" s="103" customFormat="1" ht="38.25" x14ac:dyDescent="0.25">
      <c r="A112" s="93" t="s">
        <v>106</v>
      </c>
      <c r="B112" s="93" t="s">
        <v>37</v>
      </c>
      <c r="C112" s="93" t="s">
        <v>107</v>
      </c>
      <c r="D112" s="94" t="s">
        <v>108</v>
      </c>
      <c r="E112" s="95" t="s">
        <v>409</v>
      </c>
      <c r="F112" s="94" t="s">
        <v>56</v>
      </c>
      <c r="G112" s="96">
        <v>8.0640000000000001</v>
      </c>
      <c r="H112" s="97">
        <v>0</v>
      </c>
      <c r="I112" s="97">
        <v>0</v>
      </c>
      <c r="J112" s="98">
        <f>ROUND(G112*(H112+I112),2)</f>
        <v>0</v>
      </c>
      <c r="K112" s="99">
        <v>0</v>
      </c>
      <c r="L112" s="100">
        <v>0</v>
      </c>
      <c r="M112" s="101">
        <f>Rekapitulace!$G$4*G112*H112</f>
        <v>0</v>
      </c>
      <c r="N112" s="101">
        <f>Rekapitulace!$H$4*G112*I112</f>
        <v>0</v>
      </c>
      <c r="O112" s="102"/>
    </row>
    <row r="113" spans="1:15" s="103" customFormat="1" ht="51" x14ac:dyDescent="0.25">
      <c r="A113" s="93" t="s">
        <v>53</v>
      </c>
      <c r="B113" s="93" t="s">
        <v>37</v>
      </c>
      <c r="C113" s="93" t="s">
        <v>107</v>
      </c>
      <c r="D113" s="94" t="s">
        <v>259</v>
      </c>
      <c r="E113" s="95" t="s">
        <v>260</v>
      </c>
      <c r="F113" s="94" t="s">
        <v>85</v>
      </c>
      <c r="G113" s="96">
        <v>7.4999999999999997E-2</v>
      </c>
      <c r="H113" s="97">
        <v>0</v>
      </c>
      <c r="I113" s="97">
        <v>0</v>
      </c>
      <c r="J113" s="98">
        <f>ROUND(G113*(H113+I113),2)</f>
        <v>0</v>
      </c>
      <c r="K113" s="99">
        <v>0</v>
      </c>
      <c r="L113" s="100">
        <v>0</v>
      </c>
      <c r="M113" s="101">
        <f>Rekapitulace!$G$4*G113*H113</f>
        <v>0</v>
      </c>
      <c r="N113" s="101">
        <f>Rekapitulace!$H$4*G113*I113</f>
        <v>0</v>
      </c>
      <c r="O113" s="102"/>
    </row>
    <row r="114" spans="1:15" s="78" customFormat="1" x14ac:dyDescent="0.25">
      <c r="A114" s="68" t="s">
        <v>50</v>
      </c>
      <c r="B114" s="68" t="s">
        <v>37</v>
      </c>
      <c r="C114" s="79"/>
      <c r="D114" s="69" t="s">
        <v>261</v>
      </c>
      <c r="E114" s="70" t="s">
        <v>262</v>
      </c>
      <c r="F114" s="80"/>
      <c r="G114" s="71">
        <v>0</v>
      </c>
      <c r="H114" s="72"/>
      <c r="I114" s="81"/>
      <c r="J114" s="73">
        <f>SUBTOTAL(9,J115:J121)</f>
        <v>0</v>
      </c>
      <c r="K114" s="82">
        <v>0</v>
      </c>
      <c r="L114" s="74">
        <v>0</v>
      </c>
      <c r="M114" s="73">
        <f>SUBTOTAL(9,M115:M121)</f>
        <v>0</v>
      </c>
      <c r="N114" s="73">
        <f>SUBTOTAL(9,N115:N121)</f>
        <v>0</v>
      </c>
      <c r="O114" s="80"/>
    </row>
    <row r="115" spans="1:15" s="103" customFormat="1" ht="25.5" x14ac:dyDescent="0.25">
      <c r="A115" s="93" t="s">
        <v>53</v>
      </c>
      <c r="B115" s="93" t="s">
        <v>37</v>
      </c>
      <c r="C115" s="93" t="s">
        <v>37</v>
      </c>
      <c r="D115" s="94" t="s">
        <v>263</v>
      </c>
      <c r="E115" s="95" t="s">
        <v>264</v>
      </c>
      <c r="F115" s="94" t="s">
        <v>99</v>
      </c>
      <c r="G115" s="96">
        <v>1</v>
      </c>
      <c r="H115" s="97">
        <v>0</v>
      </c>
      <c r="I115" s="97">
        <v>0</v>
      </c>
      <c r="J115" s="98">
        <f t="shared" ref="J115:J121" si="9">ROUND(G115*(H115+I115),2)</f>
        <v>0</v>
      </c>
      <c r="K115" s="99">
        <v>0</v>
      </c>
      <c r="L115" s="100">
        <v>0</v>
      </c>
      <c r="M115" s="101">
        <f>Rekapitulace!$G$4*G115*H115</f>
        <v>0</v>
      </c>
      <c r="N115" s="101">
        <f>Rekapitulace!$H$4*G115*I115</f>
        <v>0</v>
      </c>
      <c r="O115" s="102"/>
    </row>
    <row r="116" spans="1:15" s="103" customFormat="1" ht="25.5" x14ac:dyDescent="0.25">
      <c r="A116" s="93" t="s">
        <v>106</v>
      </c>
      <c r="B116" s="93" t="s">
        <v>37</v>
      </c>
      <c r="C116" s="93" t="s">
        <v>107</v>
      </c>
      <c r="D116" s="94" t="s">
        <v>108</v>
      </c>
      <c r="E116" s="95" t="s">
        <v>410</v>
      </c>
      <c r="F116" s="94" t="s">
        <v>99</v>
      </c>
      <c r="G116" s="96">
        <v>1</v>
      </c>
      <c r="H116" s="97">
        <v>0</v>
      </c>
      <c r="I116" s="97">
        <v>0</v>
      </c>
      <c r="J116" s="98">
        <f t="shared" si="9"/>
        <v>0</v>
      </c>
      <c r="K116" s="99">
        <v>0</v>
      </c>
      <c r="L116" s="100">
        <v>0</v>
      </c>
      <c r="M116" s="101">
        <f>Rekapitulace!$G$4*G116*H116</f>
        <v>0</v>
      </c>
      <c r="N116" s="101">
        <f>Rekapitulace!$H$4*G116*I116</f>
        <v>0</v>
      </c>
      <c r="O116" s="102"/>
    </row>
    <row r="117" spans="1:15" s="103" customFormat="1" ht="25.5" x14ac:dyDescent="0.25">
      <c r="A117" s="93" t="s">
        <v>53</v>
      </c>
      <c r="B117" s="93" t="s">
        <v>37</v>
      </c>
      <c r="C117" s="93" t="s">
        <v>107</v>
      </c>
      <c r="D117" s="94" t="s">
        <v>265</v>
      </c>
      <c r="E117" s="95" t="s">
        <v>266</v>
      </c>
      <c r="F117" s="94" t="s">
        <v>99</v>
      </c>
      <c r="G117" s="96">
        <v>1</v>
      </c>
      <c r="H117" s="97">
        <v>0</v>
      </c>
      <c r="I117" s="97">
        <v>0</v>
      </c>
      <c r="J117" s="98">
        <f t="shared" si="9"/>
        <v>0</v>
      </c>
      <c r="K117" s="99">
        <v>0</v>
      </c>
      <c r="L117" s="100">
        <v>0</v>
      </c>
      <c r="M117" s="101">
        <f>Rekapitulace!$G$4*G117*H117</f>
        <v>0</v>
      </c>
      <c r="N117" s="101">
        <f>Rekapitulace!$H$4*G117*I117</f>
        <v>0</v>
      </c>
      <c r="O117" s="102"/>
    </row>
    <row r="118" spans="1:15" s="103" customFormat="1" ht="25.5" x14ac:dyDescent="0.25">
      <c r="A118" s="93" t="s">
        <v>106</v>
      </c>
      <c r="B118" s="93" t="s">
        <v>37</v>
      </c>
      <c r="C118" s="93" t="s">
        <v>107</v>
      </c>
      <c r="D118" s="94" t="s">
        <v>108</v>
      </c>
      <c r="E118" s="95" t="s">
        <v>411</v>
      </c>
      <c r="F118" s="94" t="s">
        <v>99</v>
      </c>
      <c r="G118" s="96">
        <v>1</v>
      </c>
      <c r="H118" s="97">
        <v>0</v>
      </c>
      <c r="I118" s="97">
        <v>0</v>
      </c>
      <c r="J118" s="98">
        <f t="shared" si="9"/>
        <v>0</v>
      </c>
      <c r="K118" s="99">
        <v>0</v>
      </c>
      <c r="L118" s="100">
        <v>0</v>
      </c>
      <c r="M118" s="101">
        <f>Rekapitulace!$G$4*G118*H118</f>
        <v>0</v>
      </c>
      <c r="N118" s="101">
        <f>Rekapitulace!$H$4*G118*I118</f>
        <v>0</v>
      </c>
      <c r="O118" s="102"/>
    </row>
    <row r="119" spans="1:15" s="103" customFormat="1" ht="51" x14ac:dyDescent="0.25">
      <c r="A119" s="93" t="s">
        <v>53</v>
      </c>
      <c r="B119" s="93" t="s">
        <v>37</v>
      </c>
      <c r="C119" s="93" t="s">
        <v>107</v>
      </c>
      <c r="D119" s="94" t="s">
        <v>267</v>
      </c>
      <c r="E119" s="95" t="s">
        <v>268</v>
      </c>
      <c r="F119" s="94" t="s">
        <v>269</v>
      </c>
      <c r="G119" s="96">
        <v>185.65</v>
      </c>
      <c r="H119" s="97">
        <v>0</v>
      </c>
      <c r="I119" s="97">
        <v>0</v>
      </c>
      <c r="J119" s="98">
        <f t="shared" si="9"/>
        <v>0</v>
      </c>
      <c r="K119" s="99">
        <v>0</v>
      </c>
      <c r="L119" s="100">
        <v>0</v>
      </c>
      <c r="M119" s="101">
        <f>Rekapitulace!$G$4*G119*H119</f>
        <v>0</v>
      </c>
      <c r="N119" s="101">
        <f>Rekapitulace!$H$4*G119*I119</f>
        <v>0</v>
      </c>
      <c r="O119" s="102"/>
    </row>
    <row r="120" spans="1:15" s="103" customFormat="1" ht="38.25" x14ac:dyDescent="0.25">
      <c r="A120" s="93" t="s">
        <v>106</v>
      </c>
      <c r="B120" s="93" t="s">
        <v>37</v>
      </c>
      <c r="C120" s="93" t="s">
        <v>107</v>
      </c>
      <c r="D120" s="94" t="s">
        <v>108</v>
      </c>
      <c r="E120" s="95" t="s">
        <v>412</v>
      </c>
      <c r="F120" s="94" t="s">
        <v>85</v>
      </c>
      <c r="G120" s="96">
        <v>0.20499999999999999</v>
      </c>
      <c r="H120" s="97">
        <v>0</v>
      </c>
      <c r="I120" s="97">
        <v>0</v>
      </c>
      <c r="J120" s="98">
        <f t="shared" si="9"/>
        <v>0</v>
      </c>
      <c r="K120" s="99">
        <v>0</v>
      </c>
      <c r="L120" s="100">
        <v>0</v>
      </c>
      <c r="M120" s="101">
        <f>Rekapitulace!$G$4*G120*H120</f>
        <v>0</v>
      </c>
      <c r="N120" s="101">
        <f>Rekapitulace!$H$4*G120*I120</f>
        <v>0</v>
      </c>
      <c r="O120" s="102"/>
    </row>
    <row r="121" spans="1:15" s="103" customFormat="1" ht="51" x14ac:dyDescent="0.25">
      <c r="A121" s="93" t="s">
        <v>53</v>
      </c>
      <c r="B121" s="93" t="s">
        <v>37</v>
      </c>
      <c r="C121" s="93" t="s">
        <v>107</v>
      </c>
      <c r="D121" s="94" t="s">
        <v>270</v>
      </c>
      <c r="E121" s="95" t="s">
        <v>271</v>
      </c>
      <c r="F121" s="94" t="s">
        <v>85</v>
      </c>
      <c r="G121" s="96">
        <v>0.49099999999999999</v>
      </c>
      <c r="H121" s="97">
        <v>0</v>
      </c>
      <c r="I121" s="97">
        <v>0</v>
      </c>
      <c r="J121" s="98">
        <f t="shared" si="9"/>
        <v>0</v>
      </c>
      <c r="K121" s="99">
        <v>0</v>
      </c>
      <c r="L121" s="100">
        <v>0</v>
      </c>
      <c r="M121" s="101">
        <f>Rekapitulace!$G$4*G121*H121</f>
        <v>0</v>
      </c>
      <c r="N121" s="101">
        <f>Rekapitulace!$H$4*G121*I121</f>
        <v>0</v>
      </c>
      <c r="O121" s="102"/>
    </row>
    <row r="122" spans="1:15" s="78" customFormat="1" x14ac:dyDescent="0.25">
      <c r="A122" s="68" t="s">
        <v>50</v>
      </c>
      <c r="B122" s="68" t="s">
        <v>37</v>
      </c>
      <c r="C122" s="79"/>
      <c r="D122" s="69" t="s">
        <v>272</v>
      </c>
      <c r="E122" s="70" t="s">
        <v>273</v>
      </c>
      <c r="F122" s="80"/>
      <c r="G122" s="71">
        <v>0</v>
      </c>
      <c r="H122" s="72"/>
      <c r="I122" s="81"/>
      <c r="J122" s="73">
        <f>SUBTOTAL(9,J123:J123)</f>
        <v>0</v>
      </c>
      <c r="K122" s="82">
        <v>0</v>
      </c>
      <c r="L122" s="74">
        <v>0</v>
      </c>
      <c r="M122" s="73">
        <f>SUBTOTAL(9,M123:M123)</f>
        <v>0</v>
      </c>
      <c r="N122" s="73">
        <f>SUBTOTAL(9,N123:N123)</f>
        <v>0</v>
      </c>
      <c r="O122" s="80"/>
    </row>
    <row r="123" spans="1:15" s="103" customFormat="1" ht="25.5" x14ac:dyDescent="0.25">
      <c r="A123" s="93" t="s">
        <v>53</v>
      </c>
      <c r="B123" s="93" t="s">
        <v>37</v>
      </c>
      <c r="C123" s="93" t="s">
        <v>37</v>
      </c>
      <c r="D123" s="94" t="s">
        <v>274</v>
      </c>
      <c r="E123" s="95" t="s">
        <v>275</v>
      </c>
      <c r="F123" s="94" t="s">
        <v>56</v>
      </c>
      <c r="G123" s="96">
        <v>7.2</v>
      </c>
      <c r="H123" s="97">
        <v>0</v>
      </c>
      <c r="I123" s="97">
        <v>0</v>
      </c>
      <c r="J123" s="98">
        <f>ROUND(G123*(H123+I123),2)</f>
        <v>0</v>
      </c>
      <c r="K123" s="99">
        <v>0</v>
      </c>
      <c r="L123" s="100">
        <v>0</v>
      </c>
      <c r="M123" s="101">
        <f>Rekapitulace!$G$4*G123*H123</f>
        <v>0</v>
      </c>
      <c r="N123" s="101">
        <f>Rekapitulace!$H$4*G123*I123</f>
        <v>0</v>
      </c>
      <c r="O123" s="102"/>
    </row>
    <row r="124" spans="1:15" s="78" customFormat="1" x14ac:dyDescent="0.25">
      <c r="A124" s="68" t="s">
        <v>50</v>
      </c>
      <c r="B124" s="68" t="s">
        <v>37</v>
      </c>
      <c r="C124" s="79"/>
      <c r="D124" s="69" t="s">
        <v>276</v>
      </c>
      <c r="E124" s="70" t="s">
        <v>277</v>
      </c>
      <c r="F124" s="80"/>
      <c r="G124" s="71">
        <v>0</v>
      </c>
      <c r="H124" s="72"/>
      <c r="I124" s="81"/>
      <c r="J124" s="73">
        <f>SUBTOTAL(9,J125:J126)</f>
        <v>0</v>
      </c>
      <c r="K124" s="82">
        <v>0</v>
      </c>
      <c r="L124" s="74">
        <v>0</v>
      </c>
      <c r="M124" s="73">
        <f>SUBTOTAL(9,M125:M126)</f>
        <v>0</v>
      </c>
      <c r="N124" s="73">
        <f>SUBTOTAL(9,N125:N126)</f>
        <v>0</v>
      </c>
      <c r="O124" s="80"/>
    </row>
    <row r="125" spans="1:15" s="103" customFormat="1" ht="25.5" x14ac:dyDescent="0.25">
      <c r="A125" s="93" t="s">
        <v>53</v>
      </c>
      <c r="B125" s="93" t="s">
        <v>37</v>
      </c>
      <c r="C125" s="93" t="s">
        <v>37</v>
      </c>
      <c r="D125" s="94" t="s">
        <v>278</v>
      </c>
      <c r="E125" s="95" t="s">
        <v>279</v>
      </c>
      <c r="F125" s="94" t="s">
        <v>56</v>
      </c>
      <c r="G125" s="96">
        <v>160.268</v>
      </c>
      <c r="H125" s="97">
        <v>0</v>
      </c>
      <c r="I125" s="97">
        <v>0</v>
      </c>
      <c r="J125" s="98">
        <f>ROUND(G125*(H125+I125),2)</f>
        <v>0</v>
      </c>
      <c r="K125" s="99">
        <v>0</v>
      </c>
      <c r="L125" s="100">
        <v>0</v>
      </c>
      <c r="M125" s="101">
        <f>Rekapitulace!$G$4*G125*H125</f>
        <v>0</v>
      </c>
      <c r="N125" s="101">
        <f>Rekapitulace!$H$4*G125*I125</f>
        <v>0</v>
      </c>
      <c r="O125" s="102"/>
    </row>
    <row r="126" spans="1:15" s="103" customFormat="1" ht="51" x14ac:dyDescent="0.25">
      <c r="A126" s="93" t="s">
        <v>53</v>
      </c>
      <c r="B126" s="93" t="s">
        <v>37</v>
      </c>
      <c r="C126" s="93" t="s">
        <v>37</v>
      </c>
      <c r="D126" s="94" t="s">
        <v>280</v>
      </c>
      <c r="E126" s="95" t="s">
        <v>281</v>
      </c>
      <c r="F126" s="94" t="s">
        <v>56</v>
      </c>
      <c r="G126" s="96">
        <v>160.268</v>
      </c>
      <c r="H126" s="97">
        <v>0</v>
      </c>
      <c r="I126" s="97">
        <v>0</v>
      </c>
      <c r="J126" s="98">
        <f>ROUND(G126*(H126+I126),2)</f>
        <v>0</v>
      </c>
      <c r="K126" s="99">
        <v>0</v>
      </c>
      <c r="L126" s="100">
        <v>0</v>
      </c>
      <c r="M126" s="101">
        <f>Rekapitulace!$G$4*G126*H126</f>
        <v>0</v>
      </c>
      <c r="N126" s="101">
        <f>Rekapitulace!$H$4*G126*I126</f>
        <v>0</v>
      </c>
      <c r="O126" s="102"/>
    </row>
    <row r="127" spans="1:15" s="78" customFormat="1" x14ac:dyDescent="0.25">
      <c r="A127" s="68" t="s">
        <v>50</v>
      </c>
      <c r="B127" s="68" t="s">
        <v>37</v>
      </c>
      <c r="C127" s="79"/>
      <c r="D127" s="69" t="s">
        <v>282</v>
      </c>
      <c r="E127" s="70" t="s">
        <v>283</v>
      </c>
      <c r="F127" s="80"/>
      <c r="G127" s="71">
        <v>0</v>
      </c>
      <c r="H127" s="72"/>
      <c r="I127" s="81"/>
      <c r="J127" s="73">
        <f>SUBTOTAL(9,J128:J128)</f>
        <v>0</v>
      </c>
      <c r="K127" s="82">
        <v>0</v>
      </c>
      <c r="L127" s="74">
        <v>0</v>
      </c>
      <c r="M127" s="73">
        <f>SUBTOTAL(9,M128:M128)</f>
        <v>0</v>
      </c>
      <c r="N127" s="73">
        <f>SUBTOTAL(9,N128:N128)</f>
        <v>0</v>
      </c>
      <c r="O127" s="80"/>
    </row>
    <row r="128" spans="1:15" s="103" customFormat="1" ht="63.75" x14ac:dyDescent="0.25">
      <c r="A128" s="93" t="s">
        <v>53</v>
      </c>
      <c r="B128" s="93" t="s">
        <v>37</v>
      </c>
      <c r="C128" s="93" t="s">
        <v>37</v>
      </c>
      <c r="D128" s="94" t="s">
        <v>284</v>
      </c>
      <c r="E128" s="95" t="s">
        <v>285</v>
      </c>
      <c r="F128" s="94" t="s">
        <v>184</v>
      </c>
      <c r="G128" s="96">
        <v>36.799999999999997</v>
      </c>
      <c r="H128" s="97">
        <v>0</v>
      </c>
      <c r="I128" s="97">
        <v>0</v>
      </c>
      <c r="J128" s="98">
        <f>ROUND(G128*(H128+I128),2)</f>
        <v>0</v>
      </c>
      <c r="K128" s="99">
        <v>0</v>
      </c>
      <c r="L128" s="100">
        <v>0</v>
      </c>
      <c r="M128" s="101">
        <f>Rekapitulace!$G$4*G128*H128</f>
        <v>0</v>
      </c>
      <c r="N128" s="101">
        <f>Rekapitulace!$H$4*G128*I128</f>
        <v>0</v>
      </c>
      <c r="O128" s="102"/>
    </row>
    <row r="129" spans="1:15" s="78" customFormat="1" x14ac:dyDescent="0.25">
      <c r="A129" s="68" t="s">
        <v>50</v>
      </c>
      <c r="B129" s="68" t="s">
        <v>286</v>
      </c>
      <c r="C129" s="79"/>
      <c r="D129" s="69" t="s">
        <v>287</v>
      </c>
      <c r="E129" s="70" t="s">
        <v>288</v>
      </c>
      <c r="F129" s="80"/>
      <c r="G129" s="71">
        <v>0</v>
      </c>
      <c r="H129" s="72"/>
      <c r="I129" s="81"/>
      <c r="J129" s="73">
        <f>SUBTOTAL(9,J130:J130)</f>
        <v>0</v>
      </c>
      <c r="K129" s="82">
        <v>0</v>
      </c>
      <c r="L129" s="74">
        <v>0</v>
      </c>
      <c r="M129" s="73">
        <f>SUBTOTAL(9,M130:M130)</f>
        <v>0</v>
      </c>
      <c r="N129" s="73">
        <f>SUBTOTAL(9,N130:N130)</f>
        <v>0</v>
      </c>
      <c r="O129" s="80"/>
    </row>
    <row r="130" spans="1:15" s="112" customFormat="1" x14ac:dyDescent="0.25">
      <c r="A130" s="104" t="s">
        <v>53</v>
      </c>
      <c r="B130" s="104" t="s">
        <v>287</v>
      </c>
      <c r="C130" s="104" t="s">
        <v>287</v>
      </c>
      <c r="D130" s="105" t="s">
        <v>287</v>
      </c>
      <c r="E130" s="105" t="s">
        <v>289</v>
      </c>
      <c r="F130" s="105" t="s">
        <v>290</v>
      </c>
      <c r="G130" s="106">
        <v>1</v>
      </c>
      <c r="H130" s="107">
        <v>0</v>
      </c>
      <c r="I130" s="107">
        <v>0</v>
      </c>
      <c r="J130" s="108">
        <f>ROUND(G130*(H130+I130),2)</f>
        <v>0</v>
      </c>
      <c r="K130" s="109">
        <v>0</v>
      </c>
      <c r="L130" s="110">
        <v>0</v>
      </c>
      <c r="M130" s="76">
        <f>Rekapitulace!$G$4*G130*H130</f>
        <v>0</v>
      </c>
      <c r="N130" s="76">
        <f>Rekapitulace!$H$4*G130*I130</f>
        <v>0</v>
      </c>
      <c r="O130" s="111"/>
    </row>
    <row r="131" spans="1:15" x14ac:dyDescent="0.25">
      <c r="A131" s="59"/>
      <c r="B131" s="59"/>
      <c r="C131" s="59"/>
      <c r="D131" s="60"/>
      <c r="E131" s="61"/>
      <c r="F131" s="60"/>
      <c r="G131" s="62"/>
      <c r="H131" s="63"/>
      <c r="I131" s="63"/>
      <c r="J131" s="64">
        <f>ROUND(G131*(H131+I131),2)</f>
        <v>0</v>
      </c>
      <c r="K131" s="65"/>
      <c r="L131" s="66"/>
      <c r="M131" s="63">
        <f>Rekapitulace!$G$4*G131*H131</f>
        <v>0</v>
      </c>
      <c r="N131" s="63">
        <f>Rekapitulace!$H$4*G131*I131</f>
        <v>0</v>
      </c>
      <c r="O131" s="67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39" t="s">
        <v>32</v>
      </c>
      <c r="G133" s="2"/>
      <c r="H133" s="2"/>
      <c r="I133" s="2"/>
      <c r="J133" s="40">
        <f>SUBTOTAL(9,J7:J131)</f>
        <v>0</v>
      </c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1" t="s">
        <v>33</v>
      </c>
      <c r="G135" s="4"/>
      <c r="H135" s="42">
        <f>H6</f>
        <v>0.15</v>
      </c>
      <c r="I135" s="4"/>
      <c r="J135" s="43">
        <f>ROUND(SUBTOTAL(9,M7:M131)+0,2)</f>
        <v>0</v>
      </c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1" t="s">
        <v>34</v>
      </c>
      <c r="G136" s="4"/>
      <c r="H136" s="42">
        <f>I6</f>
        <v>0.21</v>
      </c>
      <c r="I136" s="4"/>
      <c r="J136" s="43">
        <f>ROUND(SUBTOTAL(9,N7:N131)+0,2)</f>
        <v>0</v>
      </c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39" t="s">
        <v>13</v>
      </c>
      <c r="G138" s="2"/>
      <c r="H138" s="2"/>
      <c r="I138" s="2"/>
      <c r="J138" s="40">
        <f>ROUND(J133+J135+J136,2)</f>
        <v>0</v>
      </c>
      <c r="K138" s="4"/>
      <c r="L138" s="4"/>
      <c r="M138" s="4"/>
      <c r="N138" s="4"/>
      <c r="O138" s="4"/>
    </row>
  </sheetData>
  <pageMargins left="0.7" right="0.7" top="1" bottom="1" header="0.5" footer="0.5"/>
  <pageSetup paperSize="9" scale="80" orientation="landscape" r:id="rId1"/>
  <headerFooter>
    <oddHeader>&amp;C&amp;A&amp;RStrana: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showGridLines="0" showZeros="0" workbookViewId="0">
      <selection activeCell="E19" sqref="E19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hidden="1" customWidth="1"/>
    <col min="4" max="4" width="13.5703125" style="1" customWidth="1"/>
    <col min="5" max="5" width="55.7109375" style="1" customWidth="1"/>
    <col min="6" max="6" width="5.85546875" style="1" hidden="1" customWidth="1"/>
    <col min="7" max="7" width="14.140625" style="1" hidden="1" customWidth="1"/>
    <col min="8" max="8" width="15.7109375" style="1" customWidth="1"/>
    <col min="9" max="9" width="15.7109375" style="1" hidden="1" customWidth="1"/>
    <col min="10" max="10" width="17.7109375" style="1" customWidth="1"/>
    <col min="11" max="12" width="14" style="1" hidden="1" customWidth="1"/>
    <col min="13" max="14" width="15.7109375" style="1" hidden="1" customWidth="1"/>
    <col min="15" max="15" width="17.5703125" style="1" hidden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294</v>
      </c>
      <c r="C3" s="4"/>
      <c r="D3" s="16" t="s">
        <v>295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" customHeight="1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5"/>
      <c r="B5" s="5"/>
      <c r="C5" s="5"/>
      <c r="D5" s="5"/>
      <c r="E5" s="5"/>
      <c r="F5" s="5"/>
      <c r="G5" s="5"/>
      <c r="H5" s="5"/>
      <c r="I5" s="18"/>
      <c r="J5" s="5"/>
      <c r="K5" s="5"/>
      <c r="L5" s="5"/>
      <c r="M5" s="19" t="s">
        <v>21</v>
      </c>
      <c r="N5" s="20"/>
      <c r="O5" s="5"/>
    </row>
    <row r="6" spans="1:15" ht="19.5" customHeight="1" x14ac:dyDescent="0.25">
      <c r="A6" s="21" t="s">
        <v>22</v>
      </c>
      <c r="B6" s="21" t="s">
        <v>37</v>
      </c>
      <c r="C6" s="21" t="s">
        <v>24</v>
      </c>
      <c r="D6" s="21" t="s">
        <v>49</v>
      </c>
      <c r="E6" s="21" t="s">
        <v>26</v>
      </c>
      <c r="F6" s="21" t="s">
        <v>27</v>
      </c>
      <c r="G6" s="27" t="s">
        <v>28</v>
      </c>
      <c r="H6" s="21" t="s">
        <v>48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58" customFormat="1" x14ac:dyDescent="0.25">
      <c r="A7" s="22" t="s">
        <v>50</v>
      </c>
      <c r="B7" s="22" t="s">
        <v>37</v>
      </c>
      <c r="C7" s="22"/>
      <c r="D7" s="24" t="s">
        <v>51</v>
      </c>
      <c r="E7" s="75" t="s">
        <v>52</v>
      </c>
      <c r="F7" s="24"/>
      <c r="G7" s="28">
        <v>0</v>
      </c>
      <c r="H7" s="31"/>
      <c r="I7" s="31"/>
      <c r="J7" s="73">
        <f>'6'!J7</f>
        <v>0</v>
      </c>
      <c r="K7" s="36">
        <v>0</v>
      </c>
      <c r="L7" s="36">
        <v>0</v>
      </c>
      <c r="M7" s="77">
        <f>'6'!M7</f>
        <v>0</v>
      </c>
      <c r="N7" s="77">
        <f>'6'!N7</f>
        <v>0</v>
      </c>
      <c r="O7" s="24"/>
    </row>
    <row r="8" spans="1:15" s="58" customFormat="1" x14ac:dyDescent="0.25">
      <c r="A8" s="22" t="s">
        <v>50</v>
      </c>
      <c r="B8" s="22" t="s">
        <v>37</v>
      </c>
      <c r="C8" s="22"/>
      <c r="D8" s="24" t="s">
        <v>73</v>
      </c>
      <c r="E8" s="75" t="s">
        <v>74</v>
      </c>
      <c r="F8" s="24"/>
      <c r="G8" s="28">
        <v>0</v>
      </c>
      <c r="H8" s="31"/>
      <c r="I8" s="31"/>
      <c r="J8" s="73">
        <f>'6'!J12</f>
        <v>0</v>
      </c>
      <c r="K8" s="36">
        <v>0</v>
      </c>
      <c r="L8" s="36">
        <v>0</v>
      </c>
      <c r="M8" s="77">
        <f>'6'!M12</f>
        <v>0</v>
      </c>
      <c r="N8" s="77">
        <f>'6'!N12</f>
        <v>0</v>
      </c>
      <c r="O8" s="24"/>
    </row>
    <row r="9" spans="1:15" s="58" customFormat="1" x14ac:dyDescent="0.25">
      <c r="A9" s="22" t="s">
        <v>50</v>
      </c>
      <c r="B9" s="22" t="s">
        <v>37</v>
      </c>
      <c r="C9" s="22"/>
      <c r="D9" s="24" t="s">
        <v>167</v>
      </c>
      <c r="E9" s="75" t="s">
        <v>168</v>
      </c>
      <c r="F9" s="24"/>
      <c r="G9" s="28">
        <v>0</v>
      </c>
      <c r="H9" s="31"/>
      <c r="I9" s="31"/>
      <c r="J9" s="73">
        <f>'6'!J18</f>
        <v>0</v>
      </c>
      <c r="K9" s="36">
        <v>0</v>
      </c>
      <c r="L9" s="36">
        <v>0</v>
      </c>
      <c r="M9" s="77">
        <f>'6'!M18</f>
        <v>0</v>
      </c>
      <c r="N9" s="77">
        <f>'6'!N18</f>
        <v>0</v>
      </c>
      <c r="O9" s="24"/>
    </row>
    <row r="10" spans="1:15" s="58" customFormat="1" x14ac:dyDescent="0.25">
      <c r="A10" s="22" t="s">
        <v>50</v>
      </c>
      <c r="B10" s="22" t="s">
        <v>37</v>
      </c>
      <c r="C10" s="22"/>
      <c r="D10" s="24" t="s">
        <v>261</v>
      </c>
      <c r="E10" s="75" t="s">
        <v>262</v>
      </c>
      <c r="F10" s="24"/>
      <c r="G10" s="28">
        <v>0</v>
      </c>
      <c r="H10" s="31"/>
      <c r="I10" s="31"/>
      <c r="J10" s="73">
        <f>'6'!J20</f>
        <v>0</v>
      </c>
      <c r="K10" s="36">
        <v>0</v>
      </c>
      <c r="L10" s="36">
        <v>0</v>
      </c>
      <c r="M10" s="77">
        <f>'6'!M20</f>
        <v>0</v>
      </c>
      <c r="N10" s="77">
        <f>'6'!N20</f>
        <v>0</v>
      </c>
      <c r="O10" s="24"/>
    </row>
    <row r="11" spans="1:15" s="58" customFormat="1" x14ac:dyDescent="0.25">
      <c r="A11" s="22" t="s">
        <v>50</v>
      </c>
      <c r="B11" s="22" t="s">
        <v>286</v>
      </c>
      <c r="C11" s="22"/>
      <c r="D11" s="24" t="s">
        <v>287</v>
      </c>
      <c r="E11" s="75" t="s">
        <v>288</v>
      </c>
      <c r="F11" s="24"/>
      <c r="G11" s="28">
        <v>0</v>
      </c>
      <c r="H11" s="31"/>
      <c r="I11" s="31"/>
      <c r="J11" s="73">
        <f>'6'!J25</f>
        <v>0</v>
      </c>
      <c r="K11" s="36">
        <v>0</v>
      </c>
      <c r="L11" s="36">
        <v>0</v>
      </c>
      <c r="M11" s="77">
        <f>'6'!M25</f>
        <v>0</v>
      </c>
      <c r="N11" s="77">
        <f>'6'!N25</f>
        <v>0</v>
      </c>
      <c r="O11" s="24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/>
      <c r="B13" s="4"/>
      <c r="C13" s="4"/>
      <c r="D13" s="4"/>
      <c r="E13" s="39" t="s">
        <v>32</v>
      </c>
      <c r="G13" s="2"/>
      <c r="H13" s="2"/>
      <c r="I13" s="2"/>
      <c r="J13" s="40">
        <f>SUBTOTAL(9,J7:J11)</f>
        <v>0</v>
      </c>
      <c r="K13" s="4"/>
      <c r="L13" s="4"/>
      <c r="M13" s="4"/>
      <c r="N13" s="4"/>
      <c r="O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4"/>
      <c r="B15" s="4"/>
      <c r="C15" s="4"/>
      <c r="D15" s="4"/>
      <c r="E15" s="41" t="s">
        <v>33</v>
      </c>
      <c r="G15" s="4"/>
      <c r="H15" s="42">
        <f>Rekapitulace!G4</f>
        <v>0.15</v>
      </c>
      <c r="I15" s="4"/>
      <c r="J15" s="43">
        <f>SUBTOTAL(9,M7:M11)</f>
        <v>0</v>
      </c>
      <c r="K15" s="4"/>
      <c r="L15" s="4"/>
      <c r="M15" s="4"/>
      <c r="N15" s="4"/>
      <c r="O15" s="4"/>
    </row>
    <row r="16" spans="1:15" x14ac:dyDescent="0.25">
      <c r="A16" s="4"/>
      <c r="B16" s="4"/>
      <c r="C16" s="4"/>
      <c r="D16" s="4"/>
      <c r="E16" s="41" t="s">
        <v>34</v>
      </c>
      <c r="G16" s="4"/>
      <c r="H16" s="42">
        <f>Rekapitulace!H4</f>
        <v>0.21</v>
      </c>
      <c r="I16" s="4"/>
      <c r="J16" s="43">
        <f>SUBTOTAL(9,N7:N11)</f>
        <v>0</v>
      </c>
      <c r="K16" s="4"/>
      <c r="L16" s="4"/>
      <c r="M16" s="4"/>
      <c r="N16" s="4"/>
      <c r="O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/>
      <c r="B18" s="4"/>
      <c r="C18" s="4"/>
      <c r="D18" s="4"/>
      <c r="E18" s="39" t="s">
        <v>13</v>
      </c>
      <c r="G18" s="2"/>
      <c r="H18" s="2"/>
      <c r="I18" s="2"/>
      <c r="J18" s="40">
        <f>ROUND(J13+J15+J16,2)</f>
        <v>0</v>
      </c>
      <c r="K18" s="4"/>
      <c r="L18" s="4"/>
      <c r="M18" s="4"/>
      <c r="N18" s="4"/>
      <c r="O18" s="4"/>
    </row>
  </sheetData>
  <pageMargins left="0.65" right="0.65" top="1" bottom="1" header="0.5" footer="0.5"/>
  <pageSetup paperSize="9" scale="70" orientation="portrait" r:id="rId1"/>
  <headerFooter>
    <oddHeader>&amp;C&amp;A&amp;RStrana: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4"/>
  <sheetViews>
    <sheetView showGridLines="0" showZeros="0" workbookViewId="0">
      <selection activeCell="E19" sqref="E19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customWidth="1"/>
    <col min="4" max="4" width="13.5703125" style="1" customWidth="1"/>
    <col min="5" max="5" width="55.7109375" style="1" customWidth="1"/>
    <col min="6" max="6" width="5.85546875" style="1" customWidth="1"/>
    <col min="7" max="7" width="14.140625" style="1" customWidth="1"/>
    <col min="8" max="9" width="15.7109375" style="1" customWidth="1"/>
    <col min="10" max="10" width="17.7109375" style="1" customWidth="1"/>
    <col min="11" max="12" width="14" style="1" customWidth="1"/>
    <col min="13" max="14" width="15.7109375" style="1" customWidth="1"/>
    <col min="15" max="15" width="17.5703125" style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294</v>
      </c>
      <c r="C3" s="4"/>
      <c r="D3" s="16" t="s">
        <v>295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/>
      <c r="B5" s="5"/>
      <c r="C5" s="5"/>
      <c r="D5" s="5"/>
      <c r="E5" s="5"/>
      <c r="F5" s="5"/>
      <c r="G5" s="5"/>
      <c r="H5" s="17" t="s">
        <v>20</v>
      </c>
      <c r="I5" s="18"/>
      <c r="J5" s="5"/>
      <c r="K5" s="5"/>
      <c r="L5" s="5"/>
      <c r="M5" s="19" t="s">
        <v>21</v>
      </c>
      <c r="N5" s="20"/>
      <c r="O5" s="5"/>
    </row>
    <row r="6" spans="1:15" x14ac:dyDescent="0.2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7" t="s">
        <v>28</v>
      </c>
      <c r="H6" s="30">
        <f>Rekapitulace!G4</f>
        <v>0.15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113" customFormat="1" x14ac:dyDescent="0.25">
      <c r="A7" s="68" t="s">
        <v>50</v>
      </c>
      <c r="B7" s="68" t="s">
        <v>37</v>
      </c>
      <c r="C7" s="68"/>
      <c r="D7" s="69" t="s">
        <v>51</v>
      </c>
      <c r="E7" s="70" t="s">
        <v>52</v>
      </c>
      <c r="F7" s="69"/>
      <c r="G7" s="71">
        <v>0</v>
      </c>
      <c r="H7" s="72"/>
      <c r="I7" s="81"/>
      <c r="J7" s="73">
        <f>SUBTOTAL(9,J8:J11)</f>
        <v>0</v>
      </c>
      <c r="K7" s="82">
        <v>0</v>
      </c>
      <c r="L7" s="74">
        <v>0</v>
      </c>
      <c r="M7" s="73">
        <f>SUBTOTAL(9,M8:M11)</f>
        <v>0</v>
      </c>
      <c r="N7" s="73">
        <f>SUBTOTAL(9,N8:N11)</f>
        <v>0</v>
      </c>
      <c r="O7" s="69"/>
    </row>
    <row r="8" spans="1:15" s="103" customFormat="1" ht="38.25" x14ac:dyDescent="0.25">
      <c r="A8" s="93" t="s">
        <v>53</v>
      </c>
      <c r="B8" s="93" t="s">
        <v>37</v>
      </c>
      <c r="C8" s="93" t="s">
        <v>37</v>
      </c>
      <c r="D8" s="94" t="s">
        <v>296</v>
      </c>
      <c r="E8" s="95" t="s">
        <v>297</v>
      </c>
      <c r="F8" s="94" t="s">
        <v>56</v>
      </c>
      <c r="G8" s="96">
        <v>9</v>
      </c>
      <c r="H8" s="97">
        <v>0</v>
      </c>
      <c r="I8" s="97">
        <v>0</v>
      </c>
      <c r="J8" s="98">
        <f>ROUND(G8*(H8+I8),2)</f>
        <v>0</v>
      </c>
      <c r="K8" s="99">
        <v>0</v>
      </c>
      <c r="L8" s="100">
        <v>0</v>
      </c>
      <c r="M8" s="101">
        <f>Rekapitulace!$G$4*G8*H8</f>
        <v>0</v>
      </c>
      <c r="N8" s="101">
        <f>Rekapitulace!$H$4*G8*I8</f>
        <v>0</v>
      </c>
      <c r="O8" s="102"/>
    </row>
    <row r="9" spans="1:15" s="103" customFormat="1" ht="38.25" x14ac:dyDescent="0.25">
      <c r="A9" s="93" t="s">
        <v>53</v>
      </c>
      <c r="B9" s="93" t="s">
        <v>37</v>
      </c>
      <c r="C9" s="93" t="s">
        <v>37</v>
      </c>
      <c r="D9" s="94" t="s">
        <v>298</v>
      </c>
      <c r="E9" s="95" t="s">
        <v>299</v>
      </c>
      <c r="F9" s="94" t="s">
        <v>59</v>
      </c>
      <c r="G9" s="96">
        <v>14.976000000000001</v>
      </c>
      <c r="H9" s="97">
        <v>0</v>
      </c>
      <c r="I9" s="97">
        <v>0</v>
      </c>
      <c r="J9" s="98">
        <f>ROUND(G9*(H9+I9),2)</f>
        <v>0</v>
      </c>
      <c r="K9" s="99">
        <v>0</v>
      </c>
      <c r="L9" s="100">
        <v>0</v>
      </c>
      <c r="M9" s="101">
        <f>Rekapitulace!$G$4*G9*H9</f>
        <v>0</v>
      </c>
      <c r="N9" s="101">
        <f>Rekapitulace!$H$4*G9*I9</f>
        <v>0</v>
      </c>
      <c r="O9" s="102"/>
    </row>
    <row r="10" spans="1:15" s="103" customFormat="1" ht="25.5" x14ac:dyDescent="0.25">
      <c r="A10" s="93" t="s">
        <v>53</v>
      </c>
      <c r="B10" s="93" t="s">
        <v>62</v>
      </c>
      <c r="C10" s="93" t="s">
        <v>63</v>
      </c>
      <c r="D10" s="94" t="s">
        <v>64</v>
      </c>
      <c r="E10" s="95" t="s">
        <v>300</v>
      </c>
      <c r="F10" s="94" t="s">
        <v>59</v>
      </c>
      <c r="G10" s="96">
        <v>14.976000000000001</v>
      </c>
      <c r="H10" s="97">
        <v>0</v>
      </c>
      <c r="I10" s="97">
        <v>0</v>
      </c>
      <c r="J10" s="98">
        <f>ROUND(G10*(H10+I10),2)</f>
        <v>0</v>
      </c>
      <c r="K10" s="99">
        <v>0</v>
      </c>
      <c r="L10" s="100">
        <v>0</v>
      </c>
      <c r="M10" s="101">
        <f>Rekapitulace!$G$4*G10*H10</f>
        <v>0</v>
      </c>
      <c r="N10" s="101">
        <f>Rekapitulace!$H$4*G10*I10</f>
        <v>0</v>
      </c>
      <c r="O10" s="102"/>
    </row>
    <row r="11" spans="1:15" s="103" customFormat="1" ht="38.25" x14ac:dyDescent="0.25">
      <c r="A11" s="93" t="s">
        <v>53</v>
      </c>
      <c r="B11" s="93" t="s">
        <v>62</v>
      </c>
      <c r="C11" s="93" t="s">
        <v>63</v>
      </c>
      <c r="D11" s="94" t="s">
        <v>66</v>
      </c>
      <c r="E11" s="95" t="s">
        <v>67</v>
      </c>
      <c r="F11" s="94" t="s">
        <v>59</v>
      </c>
      <c r="G11" s="96">
        <v>14.976000000000001</v>
      </c>
      <c r="H11" s="97">
        <v>0</v>
      </c>
      <c r="I11" s="97">
        <v>0</v>
      </c>
      <c r="J11" s="98">
        <f>ROUND(G11*(H11+I11),2)</f>
        <v>0</v>
      </c>
      <c r="K11" s="99">
        <v>0</v>
      </c>
      <c r="L11" s="100">
        <v>0</v>
      </c>
      <c r="M11" s="101">
        <f>Rekapitulace!$G$4*G11*H11</f>
        <v>0</v>
      </c>
      <c r="N11" s="101">
        <f>Rekapitulace!$H$4*G11*I11</f>
        <v>0</v>
      </c>
      <c r="O11" s="102"/>
    </row>
    <row r="12" spans="1:15" s="114" customFormat="1" x14ac:dyDescent="0.25">
      <c r="A12" s="68" t="s">
        <v>50</v>
      </c>
      <c r="B12" s="68" t="s">
        <v>37</v>
      </c>
      <c r="C12" s="79"/>
      <c r="D12" s="69" t="s">
        <v>73</v>
      </c>
      <c r="E12" s="70" t="s">
        <v>74</v>
      </c>
      <c r="F12" s="80"/>
      <c r="G12" s="71">
        <v>0</v>
      </c>
      <c r="H12" s="72"/>
      <c r="I12" s="81"/>
      <c r="J12" s="73">
        <f>SUBTOTAL(9,J13:J17)</f>
        <v>0</v>
      </c>
      <c r="K12" s="82">
        <v>0</v>
      </c>
      <c r="L12" s="74">
        <v>0</v>
      </c>
      <c r="M12" s="73">
        <f>SUBTOTAL(9,M13:M17)</f>
        <v>0</v>
      </c>
      <c r="N12" s="73">
        <f>SUBTOTAL(9,N13:N17)</f>
        <v>0</v>
      </c>
      <c r="O12" s="80"/>
    </row>
    <row r="13" spans="1:15" s="103" customFormat="1" ht="51" x14ac:dyDescent="0.25">
      <c r="A13" s="93" t="s">
        <v>53</v>
      </c>
      <c r="B13" s="93" t="s">
        <v>37</v>
      </c>
      <c r="C13" s="93" t="s">
        <v>37</v>
      </c>
      <c r="D13" s="94" t="s">
        <v>301</v>
      </c>
      <c r="E13" s="95" t="s">
        <v>302</v>
      </c>
      <c r="F13" s="94" t="s">
        <v>59</v>
      </c>
      <c r="G13" s="96">
        <v>3.456</v>
      </c>
      <c r="H13" s="97">
        <v>0</v>
      </c>
      <c r="I13" s="97">
        <v>0</v>
      </c>
      <c r="J13" s="98">
        <f>ROUND(G13*(H13+I13),2)</f>
        <v>0</v>
      </c>
      <c r="K13" s="99">
        <v>0</v>
      </c>
      <c r="L13" s="100">
        <v>0</v>
      </c>
      <c r="M13" s="101">
        <f>Rekapitulace!$G$4*G13*H13</f>
        <v>0</v>
      </c>
      <c r="N13" s="101">
        <f>Rekapitulace!$H$4*G13*I13</f>
        <v>0</v>
      </c>
      <c r="O13" s="102"/>
    </row>
    <row r="14" spans="1:15" s="103" customFormat="1" ht="51" x14ac:dyDescent="0.25">
      <c r="A14" s="93" t="s">
        <v>53</v>
      </c>
      <c r="B14" s="93" t="s">
        <v>37</v>
      </c>
      <c r="C14" s="93" t="s">
        <v>37</v>
      </c>
      <c r="D14" s="94" t="s">
        <v>303</v>
      </c>
      <c r="E14" s="95" t="s">
        <v>304</v>
      </c>
      <c r="F14" s="94" t="s">
        <v>59</v>
      </c>
      <c r="G14" s="96">
        <v>8.64</v>
      </c>
      <c r="H14" s="97">
        <v>0</v>
      </c>
      <c r="I14" s="97">
        <v>0</v>
      </c>
      <c r="J14" s="98">
        <f>ROUND(G14*(H14+I14),2)</f>
        <v>0</v>
      </c>
      <c r="K14" s="99">
        <v>0</v>
      </c>
      <c r="L14" s="100">
        <v>0</v>
      </c>
      <c r="M14" s="101">
        <f>Rekapitulace!$G$4*G14*H14</f>
        <v>0</v>
      </c>
      <c r="N14" s="101">
        <f>Rekapitulace!$H$4*G14*I14</f>
        <v>0</v>
      </c>
      <c r="O14" s="102"/>
    </row>
    <row r="15" spans="1:15" s="112" customFormat="1" x14ac:dyDescent="0.25">
      <c r="A15" s="104" t="s">
        <v>53</v>
      </c>
      <c r="B15" s="104" t="s">
        <v>37</v>
      </c>
      <c r="C15" s="104" t="s">
        <v>37</v>
      </c>
      <c r="D15" s="105" t="s">
        <v>305</v>
      </c>
      <c r="E15" s="105" t="s">
        <v>306</v>
      </c>
      <c r="F15" s="105" t="s">
        <v>85</v>
      </c>
      <c r="G15" s="106">
        <v>0.39200000000000002</v>
      </c>
      <c r="H15" s="107">
        <v>0</v>
      </c>
      <c r="I15" s="107">
        <v>0</v>
      </c>
      <c r="J15" s="108">
        <f>ROUND(G15*(H15+I15),2)</f>
        <v>0</v>
      </c>
      <c r="K15" s="109">
        <v>0</v>
      </c>
      <c r="L15" s="110">
        <v>0</v>
      </c>
      <c r="M15" s="76">
        <f>Rekapitulace!$G$4*G15*H15</f>
        <v>0</v>
      </c>
      <c r="N15" s="76">
        <f>Rekapitulace!$H$4*G15*I15</f>
        <v>0</v>
      </c>
      <c r="O15" s="111"/>
    </row>
    <row r="16" spans="1:15" s="103" customFormat="1" ht="25.5" x14ac:dyDescent="0.25">
      <c r="A16" s="93" t="s">
        <v>53</v>
      </c>
      <c r="B16" s="93" t="s">
        <v>37</v>
      </c>
      <c r="C16" s="93" t="s">
        <v>37</v>
      </c>
      <c r="D16" s="94" t="s">
        <v>88</v>
      </c>
      <c r="E16" s="95" t="s">
        <v>307</v>
      </c>
      <c r="F16" s="94" t="s">
        <v>56</v>
      </c>
      <c r="G16" s="96">
        <v>4.8</v>
      </c>
      <c r="H16" s="97">
        <v>0</v>
      </c>
      <c r="I16" s="97">
        <v>0</v>
      </c>
      <c r="J16" s="98">
        <f>ROUND(G16*(H16+I16),2)</f>
        <v>0</v>
      </c>
      <c r="K16" s="99">
        <v>0</v>
      </c>
      <c r="L16" s="100">
        <v>0</v>
      </c>
      <c r="M16" s="101">
        <f>Rekapitulace!$G$4*G16*H16</f>
        <v>0</v>
      </c>
      <c r="N16" s="101">
        <f>Rekapitulace!$H$4*G16*I16</f>
        <v>0</v>
      </c>
      <c r="O16" s="102"/>
    </row>
    <row r="17" spans="1:15" s="112" customFormat="1" x14ac:dyDescent="0.25">
      <c r="A17" s="104" t="s">
        <v>53</v>
      </c>
      <c r="B17" s="104" t="s">
        <v>37</v>
      </c>
      <c r="C17" s="104" t="s">
        <v>37</v>
      </c>
      <c r="D17" s="105" t="s">
        <v>90</v>
      </c>
      <c r="E17" s="105" t="s">
        <v>91</v>
      </c>
      <c r="F17" s="105" t="s">
        <v>56</v>
      </c>
      <c r="G17" s="106">
        <v>4.8</v>
      </c>
      <c r="H17" s="107">
        <v>0</v>
      </c>
      <c r="I17" s="107">
        <v>0</v>
      </c>
      <c r="J17" s="108">
        <f>ROUND(G17*(H17+I17),2)</f>
        <v>0</v>
      </c>
      <c r="K17" s="109">
        <v>0</v>
      </c>
      <c r="L17" s="110">
        <v>0</v>
      </c>
      <c r="M17" s="76">
        <f>Rekapitulace!$G$4*G17*H17</f>
        <v>0</v>
      </c>
      <c r="N17" s="76">
        <f>Rekapitulace!$H$4*G17*I17</f>
        <v>0</v>
      </c>
      <c r="O17" s="111"/>
    </row>
    <row r="18" spans="1:15" s="113" customFormat="1" x14ac:dyDescent="0.25">
      <c r="A18" s="68" t="s">
        <v>50</v>
      </c>
      <c r="B18" s="68" t="s">
        <v>37</v>
      </c>
      <c r="C18" s="68"/>
      <c r="D18" s="69" t="s">
        <v>167</v>
      </c>
      <c r="E18" s="70" t="s">
        <v>168</v>
      </c>
      <c r="F18" s="69"/>
      <c r="G18" s="71">
        <v>0</v>
      </c>
      <c r="H18" s="72"/>
      <c r="I18" s="81"/>
      <c r="J18" s="73">
        <f>SUBTOTAL(9,J19:J19)</f>
        <v>0</v>
      </c>
      <c r="K18" s="82">
        <v>0</v>
      </c>
      <c r="L18" s="74">
        <v>0</v>
      </c>
      <c r="M18" s="73">
        <f>SUBTOTAL(9,M19:M19)</f>
        <v>0</v>
      </c>
      <c r="N18" s="73">
        <f>SUBTOTAL(9,N19:N19)</f>
        <v>0</v>
      </c>
      <c r="O18" s="69"/>
    </row>
    <row r="19" spans="1:15" s="103" customFormat="1" ht="51" x14ac:dyDescent="0.25">
      <c r="A19" s="93" t="s">
        <v>53</v>
      </c>
      <c r="B19" s="93" t="s">
        <v>37</v>
      </c>
      <c r="C19" s="93" t="s">
        <v>37</v>
      </c>
      <c r="D19" s="94" t="s">
        <v>169</v>
      </c>
      <c r="E19" s="95" t="s">
        <v>170</v>
      </c>
      <c r="F19" s="94" t="s">
        <v>85</v>
      </c>
      <c r="G19" s="96">
        <v>17.981999999999999</v>
      </c>
      <c r="H19" s="97">
        <v>0</v>
      </c>
      <c r="I19" s="97">
        <v>0</v>
      </c>
      <c r="J19" s="98">
        <f>ROUND(G19*(H19+I19),2)</f>
        <v>0</v>
      </c>
      <c r="K19" s="99">
        <v>0</v>
      </c>
      <c r="L19" s="100">
        <v>0</v>
      </c>
      <c r="M19" s="101">
        <f>Rekapitulace!$G$4*G19*H19</f>
        <v>0</v>
      </c>
      <c r="N19" s="101">
        <f>Rekapitulace!$H$4*G19*I19</f>
        <v>0</v>
      </c>
      <c r="O19" s="102"/>
    </row>
    <row r="20" spans="1:15" s="114" customFormat="1" x14ac:dyDescent="0.25">
      <c r="A20" s="68" t="s">
        <v>50</v>
      </c>
      <c r="B20" s="68" t="s">
        <v>37</v>
      </c>
      <c r="C20" s="79"/>
      <c r="D20" s="69" t="s">
        <v>261</v>
      </c>
      <c r="E20" s="70" t="s">
        <v>262</v>
      </c>
      <c r="F20" s="80"/>
      <c r="G20" s="71">
        <v>0</v>
      </c>
      <c r="H20" s="72"/>
      <c r="I20" s="81"/>
      <c r="J20" s="73">
        <f>SUBTOTAL(9,J21:J24)</f>
        <v>0</v>
      </c>
      <c r="K20" s="82">
        <v>0</v>
      </c>
      <c r="L20" s="74">
        <v>0</v>
      </c>
      <c r="M20" s="73">
        <f>SUBTOTAL(9,M21:M24)</f>
        <v>0</v>
      </c>
      <c r="N20" s="73">
        <f>SUBTOTAL(9,N21:N24)</f>
        <v>0</v>
      </c>
      <c r="O20" s="80"/>
    </row>
    <row r="21" spans="1:15" s="103" customFormat="1" ht="51" x14ac:dyDescent="0.25">
      <c r="A21" s="93" t="s">
        <v>53</v>
      </c>
      <c r="B21" s="93" t="s">
        <v>37</v>
      </c>
      <c r="C21" s="93" t="s">
        <v>37</v>
      </c>
      <c r="D21" s="94" t="s">
        <v>308</v>
      </c>
      <c r="E21" s="95" t="s">
        <v>309</v>
      </c>
      <c r="F21" s="94" t="s">
        <v>310</v>
      </c>
      <c r="G21" s="96">
        <v>1</v>
      </c>
      <c r="H21" s="97">
        <v>0</v>
      </c>
      <c r="I21" s="97">
        <v>0</v>
      </c>
      <c r="J21" s="98">
        <f>ROUND(G21*(H21+I21),2)</f>
        <v>0</v>
      </c>
      <c r="K21" s="99">
        <v>0</v>
      </c>
      <c r="L21" s="100">
        <v>0</v>
      </c>
      <c r="M21" s="101">
        <f>Rekapitulace!$G$4*G21*H21</f>
        <v>0</v>
      </c>
      <c r="N21" s="101">
        <f>Rekapitulace!$H$4*G21*I21</f>
        <v>0</v>
      </c>
      <c r="O21" s="102"/>
    </row>
    <row r="22" spans="1:15" s="103" customFormat="1" ht="51" x14ac:dyDescent="0.25">
      <c r="A22" s="93" t="s">
        <v>53</v>
      </c>
      <c r="B22" s="93" t="s">
        <v>37</v>
      </c>
      <c r="C22" s="93" t="s">
        <v>37</v>
      </c>
      <c r="D22" s="94" t="s">
        <v>308</v>
      </c>
      <c r="E22" s="95" t="s">
        <v>311</v>
      </c>
      <c r="F22" s="94" t="s">
        <v>310</v>
      </c>
      <c r="G22" s="96">
        <v>1</v>
      </c>
      <c r="H22" s="97">
        <v>0</v>
      </c>
      <c r="I22" s="97">
        <v>0</v>
      </c>
      <c r="J22" s="98">
        <f>ROUND(G22*(H22+I22),2)</f>
        <v>0</v>
      </c>
      <c r="K22" s="99">
        <v>0</v>
      </c>
      <c r="L22" s="100">
        <v>0</v>
      </c>
      <c r="M22" s="101">
        <f>Rekapitulace!$G$4*G22*H22</f>
        <v>0</v>
      </c>
      <c r="N22" s="101">
        <f>Rekapitulace!$H$4*G22*I22</f>
        <v>0</v>
      </c>
      <c r="O22" s="102"/>
    </row>
    <row r="23" spans="1:15" s="103" customFormat="1" ht="63.75" x14ac:dyDescent="0.25">
      <c r="A23" s="93" t="s">
        <v>53</v>
      </c>
      <c r="B23" s="93" t="s">
        <v>37</v>
      </c>
      <c r="C23" s="93" t="s">
        <v>37</v>
      </c>
      <c r="D23" s="94" t="s">
        <v>308</v>
      </c>
      <c r="E23" s="95" t="s">
        <v>312</v>
      </c>
      <c r="F23" s="94" t="s">
        <v>310</v>
      </c>
      <c r="G23" s="96">
        <v>1</v>
      </c>
      <c r="H23" s="97">
        <v>0</v>
      </c>
      <c r="I23" s="97">
        <v>0</v>
      </c>
      <c r="J23" s="98">
        <f>ROUND(G23*(H23+I23),2)</f>
        <v>0</v>
      </c>
      <c r="K23" s="99">
        <v>0</v>
      </c>
      <c r="L23" s="100">
        <v>0</v>
      </c>
      <c r="M23" s="101">
        <f>Rekapitulace!$G$4*G23*H23</f>
        <v>0</v>
      </c>
      <c r="N23" s="101">
        <f>Rekapitulace!$H$4*G23*I23</f>
        <v>0</v>
      </c>
      <c r="O23" s="102"/>
    </row>
    <row r="24" spans="1:15" s="103" customFormat="1" ht="51" x14ac:dyDescent="0.25">
      <c r="A24" s="93" t="s">
        <v>53</v>
      </c>
      <c r="B24" s="93" t="s">
        <v>37</v>
      </c>
      <c r="C24" s="93" t="s">
        <v>37</v>
      </c>
      <c r="D24" s="94" t="s">
        <v>270</v>
      </c>
      <c r="E24" s="95" t="s">
        <v>271</v>
      </c>
      <c r="F24" s="94" t="s">
        <v>85</v>
      </c>
      <c r="G24" s="96">
        <v>0.6</v>
      </c>
      <c r="H24" s="97">
        <v>0</v>
      </c>
      <c r="I24" s="97">
        <v>0</v>
      </c>
      <c r="J24" s="98">
        <f>ROUND(G24*(H24+I24),2)</f>
        <v>0</v>
      </c>
      <c r="K24" s="99">
        <v>0</v>
      </c>
      <c r="L24" s="100">
        <v>0</v>
      </c>
      <c r="M24" s="101">
        <f>Rekapitulace!$G$4*G24*H24</f>
        <v>0</v>
      </c>
      <c r="N24" s="101">
        <f>Rekapitulace!$H$4*G24*I24</f>
        <v>0</v>
      </c>
      <c r="O24" s="102"/>
    </row>
    <row r="25" spans="1:15" s="114" customFormat="1" x14ac:dyDescent="0.25">
      <c r="A25" s="68" t="s">
        <v>50</v>
      </c>
      <c r="B25" s="68" t="s">
        <v>286</v>
      </c>
      <c r="C25" s="79"/>
      <c r="D25" s="69" t="s">
        <v>287</v>
      </c>
      <c r="E25" s="70" t="s">
        <v>288</v>
      </c>
      <c r="F25" s="80"/>
      <c r="G25" s="71">
        <v>0</v>
      </c>
      <c r="H25" s="72"/>
      <c r="I25" s="81"/>
      <c r="J25" s="73">
        <f>SUBTOTAL(9,J26:J26)</f>
        <v>0</v>
      </c>
      <c r="K25" s="82">
        <v>0</v>
      </c>
      <c r="L25" s="74">
        <v>0</v>
      </c>
      <c r="M25" s="73">
        <f>SUBTOTAL(9,M26:M26)</f>
        <v>0</v>
      </c>
      <c r="N25" s="73">
        <f>SUBTOTAL(9,N26:N26)</f>
        <v>0</v>
      </c>
      <c r="O25" s="80"/>
    </row>
    <row r="26" spans="1:15" s="112" customFormat="1" x14ac:dyDescent="0.25">
      <c r="A26" s="104" t="s">
        <v>53</v>
      </c>
      <c r="B26" s="104" t="s">
        <v>287</v>
      </c>
      <c r="C26" s="104" t="s">
        <v>287</v>
      </c>
      <c r="D26" s="105" t="s">
        <v>287</v>
      </c>
      <c r="E26" s="105" t="s">
        <v>289</v>
      </c>
      <c r="F26" s="105" t="s">
        <v>290</v>
      </c>
      <c r="G26" s="106">
        <v>1</v>
      </c>
      <c r="H26" s="107">
        <v>0</v>
      </c>
      <c r="I26" s="107">
        <v>0</v>
      </c>
      <c r="J26" s="108">
        <f>ROUND(G26*(H26+I26),2)</f>
        <v>0</v>
      </c>
      <c r="K26" s="109">
        <v>0</v>
      </c>
      <c r="L26" s="110">
        <v>0</v>
      </c>
      <c r="M26" s="76">
        <f>Rekapitulace!$G$4*G26*H26</f>
        <v>0</v>
      </c>
      <c r="N26" s="76">
        <f>Rekapitulace!$H$4*G26*I26</f>
        <v>0</v>
      </c>
      <c r="O26" s="111"/>
    </row>
    <row r="27" spans="1:15" x14ac:dyDescent="0.25">
      <c r="A27" s="59"/>
      <c r="B27" s="59"/>
      <c r="C27" s="59"/>
      <c r="D27" s="60"/>
      <c r="E27" s="61"/>
      <c r="F27" s="60"/>
      <c r="G27" s="62"/>
      <c r="H27" s="63"/>
      <c r="I27" s="63"/>
      <c r="J27" s="64">
        <f>ROUND(G27*(H27+I27),2)</f>
        <v>0</v>
      </c>
      <c r="K27" s="65"/>
      <c r="L27" s="66"/>
      <c r="M27" s="63">
        <f>Rekapitulace!$G$4*G27*H27</f>
        <v>0</v>
      </c>
      <c r="N27" s="63">
        <f>Rekapitulace!$H$4*G27*I27</f>
        <v>0</v>
      </c>
      <c r="O27" s="67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4"/>
      <c r="C29" s="4"/>
      <c r="D29" s="4"/>
      <c r="E29" s="4"/>
      <c r="F29" s="39" t="s">
        <v>32</v>
      </c>
      <c r="G29" s="2"/>
      <c r="H29" s="2"/>
      <c r="I29" s="2"/>
      <c r="J29" s="40">
        <f>SUBTOTAL(9,J7:J27)</f>
        <v>0</v>
      </c>
      <c r="K29" s="4"/>
      <c r="L29" s="4"/>
      <c r="M29" s="4"/>
      <c r="N29" s="4"/>
      <c r="O29" s="4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/>
      <c r="B31" s="4"/>
      <c r="C31" s="4"/>
      <c r="D31" s="4"/>
      <c r="E31" s="4"/>
      <c r="F31" s="41" t="s">
        <v>33</v>
      </c>
      <c r="G31" s="4"/>
      <c r="H31" s="42">
        <f>H6</f>
        <v>0.15</v>
      </c>
      <c r="I31" s="4"/>
      <c r="J31" s="43">
        <f>ROUND(SUBTOTAL(9,M7:M27)+0,2)</f>
        <v>0</v>
      </c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4"/>
      <c r="E32" s="4"/>
      <c r="F32" s="41" t="s">
        <v>34</v>
      </c>
      <c r="G32" s="4"/>
      <c r="H32" s="42">
        <f>I6</f>
        <v>0.21</v>
      </c>
      <c r="I32" s="4"/>
      <c r="J32" s="43">
        <f>ROUND(SUBTOTAL(9,N7:N27)+0,2)</f>
        <v>0</v>
      </c>
      <c r="K32" s="4"/>
      <c r="L32" s="4"/>
      <c r="M32" s="4"/>
      <c r="N32" s="4"/>
      <c r="O32" s="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/>
      <c r="B34" s="4"/>
      <c r="C34" s="4"/>
      <c r="D34" s="4"/>
      <c r="E34" s="4"/>
      <c r="F34" s="39" t="s">
        <v>13</v>
      </c>
      <c r="G34" s="2"/>
      <c r="H34" s="2"/>
      <c r="I34" s="2"/>
      <c r="J34" s="40">
        <f>ROUND(J29+J31+J32,2)</f>
        <v>0</v>
      </c>
      <c r="K34" s="4"/>
      <c r="L34" s="4"/>
      <c r="M34" s="4"/>
      <c r="N34" s="4"/>
      <c r="O34" s="4"/>
    </row>
  </sheetData>
  <pageMargins left="0.7" right="0.7" top="1" bottom="1" header="0.5" footer="0.5"/>
  <pageSetup paperSize="9" scale="80" orientation="landscape" r:id="rId1"/>
  <headerFooter>
    <oddHeader>&amp;C&amp;A&amp;RStrana: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"/>
  <sheetViews>
    <sheetView showGridLines="0" showZeros="0" workbookViewId="0">
      <selection activeCell="E19" sqref="E19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hidden="1" customWidth="1"/>
    <col min="4" max="4" width="13.5703125" style="1" customWidth="1"/>
    <col min="5" max="5" width="55.7109375" style="1" customWidth="1"/>
    <col min="6" max="6" width="5.85546875" style="1" hidden="1" customWidth="1"/>
    <col min="7" max="7" width="14.140625" style="1" hidden="1" customWidth="1"/>
    <col min="8" max="8" width="15.7109375" style="1" customWidth="1"/>
    <col min="9" max="9" width="15.7109375" style="1" hidden="1" customWidth="1"/>
    <col min="10" max="10" width="17.7109375" style="1" customWidth="1"/>
    <col min="11" max="12" width="14" style="1" hidden="1" customWidth="1"/>
    <col min="13" max="14" width="15.7109375" style="1" hidden="1" customWidth="1"/>
    <col min="15" max="15" width="17.5703125" style="1" hidden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315</v>
      </c>
      <c r="C3" s="4"/>
      <c r="D3" s="16" t="s">
        <v>316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" customHeight="1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5"/>
      <c r="B5" s="5"/>
      <c r="C5" s="5"/>
      <c r="D5" s="5"/>
      <c r="E5" s="5"/>
      <c r="F5" s="5"/>
      <c r="G5" s="5"/>
      <c r="H5" s="5"/>
      <c r="I5" s="18"/>
      <c r="J5" s="5"/>
      <c r="K5" s="5"/>
      <c r="L5" s="5"/>
      <c r="M5" s="19" t="s">
        <v>21</v>
      </c>
      <c r="N5" s="20"/>
      <c r="O5" s="5"/>
    </row>
    <row r="6" spans="1:15" ht="19.5" customHeight="1" x14ac:dyDescent="0.25">
      <c r="A6" s="21" t="s">
        <v>22</v>
      </c>
      <c r="B6" s="21" t="s">
        <v>37</v>
      </c>
      <c r="C6" s="21" t="s">
        <v>24</v>
      </c>
      <c r="D6" s="21" t="s">
        <v>49</v>
      </c>
      <c r="E6" s="21" t="s">
        <v>26</v>
      </c>
      <c r="F6" s="21" t="s">
        <v>27</v>
      </c>
      <c r="G6" s="27" t="s">
        <v>28</v>
      </c>
      <c r="H6" s="21" t="s">
        <v>48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58" customFormat="1" x14ac:dyDescent="0.25">
      <c r="A7" s="22" t="s">
        <v>50</v>
      </c>
      <c r="B7" s="22" t="s">
        <v>37</v>
      </c>
      <c r="C7" s="22"/>
      <c r="D7" s="24" t="s">
        <v>147</v>
      </c>
      <c r="E7" s="75" t="s">
        <v>317</v>
      </c>
      <c r="F7" s="24"/>
      <c r="G7" s="28">
        <v>0</v>
      </c>
      <c r="H7" s="31"/>
      <c r="I7" s="31"/>
      <c r="J7" s="73">
        <f>'8'!J7</f>
        <v>0</v>
      </c>
      <c r="K7" s="36">
        <v>0</v>
      </c>
      <c r="L7" s="36">
        <v>0</v>
      </c>
      <c r="M7" s="77">
        <f>'8'!M7</f>
        <v>0</v>
      </c>
      <c r="N7" s="77">
        <f>'8'!N7</f>
        <v>0</v>
      </c>
      <c r="O7" s="24"/>
    </row>
    <row r="8" spans="1:15" s="58" customFormat="1" x14ac:dyDescent="0.25">
      <c r="A8" s="22" t="s">
        <v>50</v>
      </c>
      <c r="B8" s="22" t="s">
        <v>37</v>
      </c>
      <c r="C8" s="22"/>
      <c r="D8" s="24" t="s">
        <v>322</v>
      </c>
      <c r="E8" s="75" t="s">
        <v>283</v>
      </c>
      <c r="F8" s="24"/>
      <c r="G8" s="28">
        <v>0</v>
      </c>
      <c r="H8" s="31"/>
      <c r="I8" s="31"/>
      <c r="J8" s="73">
        <f>'8'!J9</f>
        <v>0</v>
      </c>
      <c r="K8" s="36">
        <v>0</v>
      </c>
      <c r="L8" s="36">
        <v>0</v>
      </c>
      <c r="M8" s="77">
        <f>'8'!M9</f>
        <v>0</v>
      </c>
      <c r="N8" s="77">
        <f>'8'!N9</f>
        <v>0</v>
      </c>
      <c r="O8" s="24"/>
    </row>
    <row r="9" spans="1:15" s="58" customFormat="1" x14ac:dyDescent="0.25">
      <c r="A9" s="22" t="s">
        <v>50</v>
      </c>
      <c r="B9" s="22" t="s">
        <v>37</v>
      </c>
      <c r="C9" s="22"/>
      <c r="D9" s="24" t="s">
        <v>374</v>
      </c>
      <c r="E9" s="75" t="s">
        <v>375</v>
      </c>
      <c r="F9" s="24"/>
      <c r="G9" s="28">
        <v>0</v>
      </c>
      <c r="H9" s="31"/>
      <c r="I9" s="31"/>
      <c r="J9" s="73">
        <f>'8'!J46</f>
        <v>0</v>
      </c>
      <c r="K9" s="36">
        <v>0</v>
      </c>
      <c r="L9" s="36">
        <v>0</v>
      </c>
      <c r="M9" s="77">
        <f>'8'!M46</f>
        <v>0</v>
      </c>
      <c r="N9" s="77">
        <f>'8'!N46</f>
        <v>0</v>
      </c>
      <c r="O9" s="24"/>
    </row>
    <row r="10" spans="1:15" s="58" customFormat="1" x14ac:dyDescent="0.25">
      <c r="A10" s="22" t="s">
        <v>50</v>
      </c>
      <c r="B10" s="22" t="s">
        <v>286</v>
      </c>
      <c r="C10" s="22"/>
      <c r="D10" s="24" t="s">
        <v>287</v>
      </c>
      <c r="E10" s="75" t="s">
        <v>288</v>
      </c>
      <c r="F10" s="24"/>
      <c r="G10" s="28">
        <v>0</v>
      </c>
      <c r="H10" s="31"/>
      <c r="I10" s="31"/>
      <c r="J10" s="73">
        <f>'8'!J73</f>
        <v>0</v>
      </c>
      <c r="K10" s="36">
        <v>0</v>
      </c>
      <c r="L10" s="36">
        <v>0</v>
      </c>
      <c r="M10" s="77">
        <f>'8'!M73</f>
        <v>0</v>
      </c>
      <c r="N10" s="77">
        <f>'8'!N73</f>
        <v>0</v>
      </c>
      <c r="O10" s="2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/>
      <c r="B12" s="4"/>
      <c r="C12" s="4"/>
      <c r="D12" s="4"/>
      <c r="E12" s="39" t="s">
        <v>32</v>
      </c>
      <c r="G12" s="2"/>
      <c r="H12" s="2"/>
      <c r="I12" s="2"/>
      <c r="J12" s="40">
        <f>SUBTOTAL(9,J7:J10)</f>
        <v>0</v>
      </c>
      <c r="K12" s="4"/>
      <c r="L12" s="4"/>
      <c r="M12" s="4"/>
      <c r="N12" s="4"/>
      <c r="O12" s="4"/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4"/>
      <c r="C14" s="4"/>
      <c r="D14" s="4"/>
      <c r="E14" s="41" t="s">
        <v>33</v>
      </c>
      <c r="G14" s="4"/>
      <c r="H14" s="42">
        <f>Rekapitulace!G4</f>
        <v>0.15</v>
      </c>
      <c r="I14" s="4"/>
      <c r="J14" s="43">
        <f>SUBTOTAL(9,M7:M10)</f>
        <v>0</v>
      </c>
      <c r="K14" s="4"/>
      <c r="L14" s="4"/>
      <c r="M14" s="4"/>
      <c r="N14" s="4"/>
      <c r="O14" s="4"/>
    </row>
    <row r="15" spans="1:15" x14ac:dyDescent="0.25">
      <c r="A15" s="4"/>
      <c r="B15" s="4"/>
      <c r="C15" s="4"/>
      <c r="D15" s="4"/>
      <c r="E15" s="41" t="s">
        <v>34</v>
      </c>
      <c r="G15" s="4"/>
      <c r="H15" s="42">
        <f>Rekapitulace!H4</f>
        <v>0.21</v>
      </c>
      <c r="I15" s="4"/>
      <c r="J15" s="43">
        <f>SUBTOTAL(9,N7:N10)</f>
        <v>0</v>
      </c>
      <c r="K15" s="4"/>
      <c r="L15" s="4"/>
      <c r="M15" s="4"/>
      <c r="N15" s="4"/>
      <c r="O15" s="4"/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4"/>
      <c r="B17" s="4"/>
      <c r="C17" s="4"/>
      <c r="D17" s="4"/>
      <c r="E17" s="39" t="s">
        <v>13</v>
      </c>
      <c r="G17" s="2"/>
      <c r="H17" s="2"/>
      <c r="I17" s="2"/>
      <c r="J17" s="40">
        <f>ROUND(J12+J14+J15,2)</f>
        <v>0</v>
      </c>
      <c r="K17" s="4"/>
      <c r="L17" s="4"/>
      <c r="M17" s="4"/>
      <c r="N17" s="4"/>
      <c r="O17" s="4"/>
    </row>
  </sheetData>
  <pageMargins left="0.65" right="0.65" top="1" bottom="1" header="0.5" footer="0.5"/>
  <pageSetup paperSize="9" scale="70" orientation="portrait" r:id="rId1"/>
  <headerFooter>
    <oddHeader>&amp;C&amp;A&amp;RStrana: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4"/>
  <sheetViews>
    <sheetView showGridLines="0" showZeros="0" workbookViewId="0">
      <selection activeCell="E69" sqref="E69"/>
    </sheetView>
  </sheetViews>
  <sheetFormatPr defaultRowHeight="15" x14ac:dyDescent="0.25"/>
  <cols>
    <col min="1" max="1" width="8.28515625" style="1" customWidth="1"/>
    <col min="2" max="2" width="10.42578125" style="1" customWidth="1"/>
    <col min="3" max="3" width="6.140625" style="1" customWidth="1"/>
    <col min="4" max="4" width="13.5703125" style="1" customWidth="1"/>
    <col min="5" max="5" width="55.7109375" style="1" customWidth="1"/>
    <col min="6" max="6" width="5.85546875" style="1" customWidth="1"/>
    <col min="7" max="7" width="14.140625" style="1" customWidth="1"/>
    <col min="8" max="9" width="15.7109375" style="1" customWidth="1"/>
    <col min="10" max="10" width="17.7109375" style="1" customWidth="1"/>
    <col min="11" max="12" width="14" style="1" customWidth="1"/>
    <col min="13" max="14" width="15.7109375" style="1" customWidth="1"/>
    <col min="15" max="15" width="17.5703125" style="1" customWidth="1"/>
  </cols>
  <sheetData>
    <row r="1" spans="1:15" x14ac:dyDescent="0.25">
      <c r="A1" s="13" t="s">
        <v>14</v>
      </c>
      <c r="B1" s="15"/>
      <c r="C1" s="4"/>
      <c r="D1" s="16" t="s">
        <v>16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3" t="s">
        <v>17</v>
      </c>
      <c r="B2" s="15" t="s">
        <v>39</v>
      </c>
      <c r="C2" s="4"/>
      <c r="D2" s="1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3" t="s">
        <v>18</v>
      </c>
      <c r="B3" s="15" t="s">
        <v>315</v>
      </c>
      <c r="C3" s="4"/>
      <c r="D3" s="16" t="s">
        <v>316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13" t="s">
        <v>19</v>
      </c>
      <c r="B4" s="14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/>
      <c r="B5" s="5"/>
      <c r="C5" s="5"/>
      <c r="D5" s="5"/>
      <c r="E5" s="5"/>
      <c r="F5" s="5"/>
      <c r="G5" s="5"/>
      <c r="H5" s="17" t="s">
        <v>20</v>
      </c>
      <c r="I5" s="18"/>
      <c r="J5" s="5"/>
      <c r="K5" s="5"/>
      <c r="L5" s="5"/>
      <c r="M5" s="19" t="s">
        <v>21</v>
      </c>
      <c r="N5" s="20"/>
      <c r="O5" s="5"/>
    </row>
    <row r="6" spans="1:15" x14ac:dyDescent="0.2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7" t="s">
        <v>28</v>
      </c>
      <c r="H6" s="30">
        <f>Rekapitulace!G4</f>
        <v>0.15</v>
      </c>
      <c r="I6" s="30">
        <f>Rekapitulace!H4</f>
        <v>0.21</v>
      </c>
      <c r="J6" s="33" t="s">
        <v>10</v>
      </c>
      <c r="K6" s="35" t="s">
        <v>29</v>
      </c>
      <c r="L6" s="35" t="s">
        <v>30</v>
      </c>
      <c r="M6" s="30">
        <f>Rekapitulace!G4</f>
        <v>0.15</v>
      </c>
      <c r="N6" s="30">
        <f>Rekapitulace!H4</f>
        <v>0.21</v>
      </c>
      <c r="O6" s="38" t="s">
        <v>31</v>
      </c>
    </row>
    <row r="7" spans="1:15" s="113" customFormat="1" x14ac:dyDescent="0.25">
      <c r="A7" s="68" t="s">
        <v>50</v>
      </c>
      <c r="B7" s="68" t="s">
        <v>37</v>
      </c>
      <c r="C7" s="68"/>
      <c r="D7" s="69" t="s">
        <v>147</v>
      </c>
      <c r="E7" s="70" t="s">
        <v>317</v>
      </c>
      <c r="F7" s="69"/>
      <c r="G7" s="71">
        <v>0</v>
      </c>
      <c r="H7" s="72"/>
      <c r="I7" s="81"/>
      <c r="J7" s="73">
        <f>SUBTOTAL(9,J8:J8)</f>
        <v>0</v>
      </c>
      <c r="K7" s="82">
        <v>0</v>
      </c>
      <c r="L7" s="74">
        <v>0</v>
      </c>
      <c r="M7" s="73">
        <f>SUBTOTAL(9,M8:M8)</f>
        <v>0</v>
      </c>
      <c r="N7" s="73">
        <f>SUBTOTAL(9,N8:N8)</f>
        <v>0</v>
      </c>
      <c r="O7" s="69"/>
    </row>
    <row r="8" spans="1:15" s="112" customFormat="1" x14ac:dyDescent="0.25">
      <c r="A8" s="104" t="s">
        <v>53</v>
      </c>
      <c r="B8" s="104" t="s">
        <v>62</v>
      </c>
      <c r="C8" s="104" t="s">
        <v>318</v>
      </c>
      <c r="D8" s="105" t="s">
        <v>319</v>
      </c>
      <c r="E8" s="105" t="s">
        <v>320</v>
      </c>
      <c r="F8" s="105" t="s">
        <v>321</v>
      </c>
      <c r="G8" s="106">
        <v>10</v>
      </c>
      <c r="H8" s="107">
        <v>0</v>
      </c>
      <c r="I8" s="107">
        <v>0</v>
      </c>
      <c r="J8" s="108">
        <f>ROUND(G8*(H8+I8),2)</f>
        <v>0</v>
      </c>
      <c r="K8" s="109">
        <v>6.9312000000000005</v>
      </c>
      <c r="L8" s="110">
        <v>0</v>
      </c>
      <c r="M8" s="76">
        <f>Rekapitulace!$G$4*G8*H8</f>
        <v>0</v>
      </c>
      <c r="N8" s="76">
        <f>Rekapitulace!$H$4*G8*I8</f>
        <v>0</v>
      </c>
      <c r="O8" s="111"/>
    </row>
    <row r="9" spans="1:15" s="113" customFormat="1" x14ac:dyDescent="0.25">
      <c r="A9" s="68" t="s">
        <v>50</v>
      </c>
      <c r="B9" s="68" t="s">
        <v>37</v>
      </c>
      <c r="C9" s="68"/>
      <c r="D9" s="69" t="s">
        <v>322</v>
      </c>
      <c r="E9" s="70" t="s">
        <v>283</v>
      </c>
      <c r="F9" s="69"/>
      <c r="G9" s="71">
        <v>0</v>
      </c>
      <c r="H9" s="72"/>
      <c r="I9" s="81"/>
      <c r="J9" s="73">
        <f>SUBTOTAL(9,J10:J45)</f>
        <v>0</v>
      </c>
      <c r="K9" s="82">
        <v>0</v>
      </c>
      <c r="L9" s="74">
        <v>0</v>
      </c>
      <c r="M9" s="73">
        <f>SUBTOTAL(9,M10:M45)</f>
        <v>0</v>
      </c>
      <c r="N9" s="73">
        <f>SUBTOTAL(9,N10:N45)</f>
        <v>0</v>
      </c>
      <c r="O9" s="69"/>
    </row>
    <row r="10" spans="1:15" s="103" customFormat="1" ht="38.25" x14ac:dyDescent="0.25">
      <c r="A10" s="93" t="s">
        <v>53</v>
      </c>
      <c r="B10" s="93" t="s">
        <v>62</v>
      </c>
      <c r="C10" s="93" t="s">
        <v>323</v>
      </c>
      <c r="D10" s="94" t="s">
        <v>324</v>
      </c>
      <c r="E10" s="95" t="s">
        <v>325</v>
      </c>
      <c r="F10" s="94" t="s">
        <v>184</v>
      </c>
      <c r="G10" s="96">
        <v>80</v>
      </c>
      <c r="H10" s="97">
        <v>0</v>
      </c>
      <c r="I10" s="97">
        <v>0</v>
      </c>
      <c r="J10" s="98">
        <f t="shared" ref="J10:J45" si="0">ROUND(G10*(H10+I10),2)</f>
        <v>0</v>
      </c>
      <c r="K10" s="99">
        <v>0</v>
      </c>
      <c r="L10" s="100">
        <v>0</v>
      </c>
      <c r="M10" s="101">
        <f>Rekapitulace!$G$4*G10*H10</f>
        <v>0</v>
      </c>
      <c r="N10" s="101">
        <f>Rekapitulace!$H$4*G10*I10</f>
        <v>0</v>
      </c>
      <c r="O10" s="102"/>
    </row>
    <row r="11" spans="1:15" s="103" customFormat="1" ht="25.5" x14ac:dyDescent="0.25">
      <c r="A11" s="93" t="s">
        <v>106</v>
      </c>
      <c r="B11" s="93" t="s">
        <v>62</v>
      </c>
      <c r="C11" s="93" t="s">
        <v>107</v>
      </c>
      <c r="D11" s="94" t="s">
        <v>108</v>
      </c>
      <c r="E11" s="95" t="s">
        <v>413</v>
      </c>
      <c r="F11" s="94" t="s">
        <v>184</v>
      </c>
      <c r="G11" s="96">
        <v>80</v>
      </c>
      <c r="H11" s="97">
        <v>0</v>
      </c>
      <c r="I11" s="97">
        <v>0</v>
      </c>
      <c r="J11" s="98">
        <f t="shared" si="0"/>
        <v>0</v>
      </c>
      <c r="K11" s="99">
        <v>0</v>
      </c>
      <c r="L11" s="100">
        <v>0</v>
      </c>
      <c r="M11" s="101">
        <f>Rekapitulace!$G$4*G11*H11</f>
        <v>0</v>
      </c>
      <c r="N11" s="101">
        <f>Rekapitulace!$H$4*G11*I11</f>
        <v>0</v>
      </c>
      <c r="O11" s="102"/>
    </row>
    <row r="12" spans="1:15" s="103" customFormat="1" ht="38.25" x14ac:dyDescent="0.25">
      <c r="A12" s="93" t="s">
        <v>53</v>
      </c>
      <c r="B12" s="93" t="s">
        <v>62</v>
      </c>
      <c r="C12" s="93" t="s">
        <v>323</v>
      </c>
      <c r="D12" s="94" t="s">
        <v>326</v>
      </c>
      <c r="E12" s="95" t="s">
        <v>327</v>
      </c>
      <c r="F12" s="94" t="s">
        <v>184</v>
      </c>
      <c r="G12" s="96">
        <v>95</v>
      </c>
      <c r="H12" s="97">
        <v>0</v>
      </c>
      <c r="I12" s="97">
        <v>0</v>
      </c>
      <c r="J12" s="98">
        <f t="shared" si="0"/>
        <v>0</v>
      </c>
      <c r="K12" s="99">
        <v>0</v>
      </c>
      <c r="L12" s="100">
        <v>0</v>
      </c>
      <c r="M12" s="101">
        <f>Rekapitulace!$G$4*G12*H12</f>
        <v>0</v>
      </c>
      <c r="N12" s="101">
        <f>Rekapitulace!$H$4*G12*I12</f>
        <v>0</v>
      </c>
      <c r="O12" s="102"/>
    </row>
    <row r="13" spans="1:15" s="103" customFormat="1" ht="25.5" x14ac:dyDescent="0.25">
      <c r="A13" s="93" t="s">
        <v>106</v>
      </c>
      <c r="B13" s="93" t="s">
        <v>62</v>
      </c>
      <c r="C13" s="93" t="s">
        <v>107</v>
      </c>
      <c r="D13" s="94" t="s">
        <v>108</v>
      </c>
      <c r="E13" s="95" t="s">
        <v>414</v>
      </c>
      <c r="F13" s="94" t="s">
        <v>184</v>
      </c>
      <c r="G13" s="96">
        <v>95</v>
      </c>
      <c r="H13" s="97">
        <v>0</v>
      </c>
      <c r="I13" s="97">
        <v>0</v>
      </c>
      <c r="J13" s="98">
        <f t="shared" si="0"/>
        <v>0</v>
      </c>
      <c r="K13" s="99">
        <v>0</v>
      </c>
      <c r="L13" s="100">
        <v>0</v>
      </c>
      <c r="M13" s="101">
        <f>Rekapitulace!$G$4*G13*H13</f>
        <v>0</v>
      </c>
      <c r="N13" s="101">
        <f>Rekapitulace!$H$4*G13*I13</f>
        <v>0</v>
      </c>
      <c r="O13" s="102"/>
    </row>
    <row r="14" spans="1:15" s="103" customFormat="1" ht="51" x14ac:dyDescent="0.25">
      <c r="A14" s="93" t="s">
        <v>53</v>
      </c>
      <c r="B14" s="93" t="s">
        <v>62</v>
      </c>
      <c r="C14" s="93" t="s">
        <v>323</v>
      </c>
      <c r="D14" s="94" t="s">
        <v>328</v>
      </c>
      <c r="E14" s="95" t="s">
        <v>329</v>
      </c>
      <c r="F14" s="94" t="s">
        <v>184</v>
      </c>
      <c r="G14" s="96">
        <v>10</v>
      </c>
      <c r="H14" s="97">
        <v>0</v>
      </c>
      <c r="I14" s="97">
        <v>0</v>
      </c>
      <c r="J14" s="98">
        <f t="shared" si="0"/>
        <v>0</v>
      </c>
      <c r="K14" s="99">
        <v>0</v>
      </c>
      <c r="L14" s="100">
        <v>0</v>
      </c>
      <c r="M14" s="101">
        <f>Rekapitulace!$G$4*G14*H14</f>
        <v>0</v>
      </c>
      <c r="N14" s="101">
        <f>Rekapitulace!$H$4*G14*I14</f>
        <v>0</v>
      </c>
      <c r="O14" s="102"/>
    </row>
    <row r="15" spans="1:15" s="112" customFormat="1" x14ac:dyDescent="0.25">
      <c r="A15" s="104" t="s">
        <v>106</v>
      </c>
      <c r="B15" s="104" t="s">
        <v>62</v>
      </c>
      <c r="C15" s="104" t="s">
        <v>107</v>
      </c>
      <c r="D15" s="105" t="s">
        <v>330</v>
      </c>
      <c r="E15" s="105" t="s">
        <v>331</v>
      </c>
      <c r="F15" s="105" t="s">
        <v>184</v>
      </c>
      <c r="G15" s="106">
        <v>10</v>
      </c>
      <c r="H15" s="107">
        <v>0</v>
      </c>
      <c r="I15" s="107">
        <v>0</v>
      </c>
      <c r="J15" s="108">
        <f t="shared" si="0"/>
        <v>0</v>
      </c>
      <c r="K15" s="109">
        <v>4.2000000000000002E-4</v>
      </c>
      <c r="L15" s="110">
        <v>0</v>
      </c>
      <c r="M15" s="76">
        <f>Rekapitulace!$G$4*G15*H15</f>
        <v>0</v>
      </c>
      <c r="N15" s="76">
        <f>Rekapitulace!$H$4*G15*I15</f>
        <v>0</v>
      </c>
      <c r="O15" s="111"/>
    </row>
    <row r="16" spans="1:15" s="103" customFormat="1" ht="38.25" x14ac:dyDescent="0.25">
      <c r="A16" s="93" t="s">
        <v>53</v>
      </c>
      <c r="B16" s="93" t="s">
        <v>62</v>
      </c>
      <c r="C16" s="93" t="s">
        <v>323</v>
      </c>
      <c r="D16" s="94" t="s">
        <v>332</v>
      </c>
      <c r="E16" s="95" t="s">
        <v>333</v>
      </c>
      <c r="F16" s="94" t="s">
        <v>184</v>
      </c>
      <c r="G16" s="96">
        <v>25</v>
      </c>
      <c r="H16" s="97">
        <v>0</v>
      </c>
      <c r="I16" s="97">
        <v>0</v>
      </c>
      <c r="J16" s="98">
        <f t="shared" si="0"/>
        <v>0</v>
      </c>
      <c r="K16" s="99">
        <v>0</v>
      </c>
      <c r="L16" s="100">
        <v>0</v>
      </c>
      <c r="M16" s="101">
        <f>Rekapitulace!$G$4*G16*H16</f>
        <v>0</v>
      </c>
      <c r="N16" s="101">
        <f>Rekapitulace!$H$4*G16*I16</f>
        <v>0</v>
      </c>
      <c r="O16" s="102"/>
    </row>
    <row r="17" spans="1:15" s="112" customFormat="1" x14ac:dyDescent="0.25">
      <c r="A17" s="104" t="s">
        <v>106</v>
      </c>
      <c r="B17" s="104" t="s">
        <v>62</v>
      </c>
      <c r="C17" s="104" t="s">
        <v>107</v>
      </c>
      <c r="D17" s="105" t="s">
        <v>108</v>
      </c>
      <c r="E17" s="105" t="s">
        <v>334</v>
      </c>
      <c r="F17" s="105" t="s">
        <v>184</v>
      </c>
      <c r="G17" s="106">
        <v>25</v>
      </c>
      <c r="H17" s="107">
        <v>0</v>
      </c>
      <c r="I17" s="107">
        <v>0</v>
      </c>
      <c r="J17" s="108">
        <f t="shared" si="0"/>
        <v>0</v>
      </c>
      <c r="K17" s="109">
        <v>0</v>
      </c>
      <c r="L17" s="110">
        <v>0</v>
      </c>
      <c r="M17" s="76">
        <f>Rekapitulace!$G$4*G17*H17</f>
        <v>0</v>
      </c>
      <c r="N17" s="76">
        <f>Rekapitulace!$H$4*G17*I17</f>
        <v>0</v>
      </c>
      <c r="O17" s="111"/>
    </row>
    <row r="18" spans="1:15" s="103" customFormat="1" ht="25.5" x14ac:dyDescent="0.25">
      <c r="A18" s="93" t="s">
        <v>53</v>
      </c>
      <c r="B18" s="93" t="s">
        <v>62</v>
      </c>
      <c r="C18" s="93" t="s">
        <v>323</v>
      </c>
      <c r="D18" s="94" t="s">
        <v>335</v>
      </c>
      <c r="E18" s="95" t="s">
        <v>336</v>
      </c>
      <c r="F18" s="94" t="s">
        <v>99</v>
      </c>
      <c r="G18" s="96">
        <v>17</v>
      </c>
      <c r="H18" s="97">
        <v>0</v>
      </c>
      <c r="I18" s="97">
        <v>0</v>
      </c>
      <c r="J18" s="98">
        <f t="shared" si="0"/>
        <v>0</v>
      </c>
      <c r="K18" s="99">
        <v>0</v>
      </c>
      <c r="L18" s="100">
        <v>0</v>
      </c>
      <c r="M18" s="101">
        <f>Rekapitulace!$G$4*G18*H18</f>
        <v>0</v>
      </c>
      <c r="N18" s="101">
        <f>Rekapitulace!$H$4*G18*I18</f>
        <v>0</v>
      </c>
      <c r="O18" s="102"/>
    </row>
    <row r="19" spans="1:15" s="112" customFormat="1" x14ac:dyDescent="0.25">
      <c r="A19" s="104" t="s">
        <v>106</v>
      </c>
      <c r="B19" s="104" t="s">
        <v>62</v>
      </c>
      <c r="C19" s="104" t="s">
        <v>107</v>
      </c>
      <c r="D19" s="105" t="s">
        <v>108</v>
      </c>
      <c r="E19" s="105" t="s">
        <v>337</v>
      </c>
      <c r="F19" s="105" t="s">
        <v>338</v>
      </c>
      <c r="G19" s="106">
        <v>9</v>
      </c>
      <c r="H19" s="107">
        <v>0</v>
      </c>
      <c r="I19" s="107">
        <v>0</v>
      </c>
      <c r="J19" s="108">
        <f t="shared" si="0"/>
        <v>0</v>
      </c>
      <c r="K19" s="109">
        <v>0</v>
      </c>
      <c r="L19" s="110">
        <v>0</v>
      </c>
      <c r="M19" s="76">
        <f>Rekapitulace!$G$4*G19*H19</f>
        <v>0</v>
      </c>
      <c r="N19" s="76">
        <f>Rekapitulace!$H$4*G19*I19</f>
        <v>0</v>
      </c>
      <c r="O19" s="111"/>
    </row>
    <row r="20" spans="1:15" s="103" customFormat="1" ht="25.5" x14ac:dyDescent="0.25">
      <c r="A20" s="93" t="s">
        <v>53</v>
      </c>
      <c r="B20" s="93" t="s">
        <v>62</v>
      </c>
      <c r="C20" s="93" t="s">
        <v>323</v>
      </c>
      <c r="D20" s="94" t="s">
        <v>339</v>
      </c>
      <c r="E20" s="95" t="s">
        <v>340</v>
      </c>
      <c r="F20" s="94" t="s">
        <v>99</v>
      </c>
      <c r="G20" s="96">
        <v>10</v>
      </c>
      <c r="H20" s="97">
        <v>0</v>
      </c>
      <c r="I20" s="97">
        <v>0</v>
      </c>
      <c r="J20" s="98">
        <f t="shared" si="0"/>
        <v>0</v>
      </c>
      <c r="K20" s="99">
        <v>0</v>
      </c>
      <c r="L20" s="100">
        <v>0</v>
      </c>
      <c r="M20" s="101">
        <f>Rekapitulace!$G$4*G20*H20</f>
        <v>0</v>
      </c>
      <c r="N20" s="101">
        <f>Rekapitulace!$H$4*G20*I20</f>
        <v>0</v>
      </c>
      <c r="O20" s="102"/>
    </row>
    <row r="21" spans="1:15" s="112" customFormat="1" x14ac:dyDescent="0.25">
      <c r="A21" s="104" t="s">
        <v>106</v>
      </c>
      <c r="B21" s="104" t="s">
        <v>62</v>
      </c>
      <c r="C21" s="104" t="s">
        <v>107</v>
      </c>
      <c r="D21" s="105" t="s">
        <v>108</v>
      </c>
      <c r="E21" s="105" t="s">
        <v>341</v>
      </c>
      <c r="F21" s="105" t="s">
        <v>99</v>
      </c>
      <c r="G21" s="106">
        <v>10</v>
      </c>
      <c r="H21" s="107">
        <v>0</v>
      </c>
      <c r="I21" s="107">
        <v>0</v>
      </c>
      <c r="J21" s="108">
        <f t="shared" si="0"/>
        <v>0</v>
      </c>
      <c r="K21" s="109">
        <v>0</v>
      </c>
      <c r="L21" s="110">
        <v>0</v>
      </c>
      <c r="M21" s="76">
        <f>Rekapitulace!$G$4*G21*H21</f>
        <v>0</v>
      </c>
      <c r="N21" s="76">
        <f>Rekapitulace!$H$4*G21*I21</f>
        <v>0</v>
      </c>
      <c r="O21" s="111"/>
    </row>
    <row r="22" spans="1:15" s="103" customFormat="1" ht="25.5" x14ac:dyDescent="0.25">
      <c r="A22" s="93" t="s">
        <v>53</v>
      </c>
      <c r="B22" s="93" t="s">
        <v>62</v>
      </c>
      <c r="C22" s="93" t="s">
        <v>323</v>
      </c>
      <c r="D22" s="94" t="s">
        <v>342</v>
      </c>
      <c r="E22" s="95" t="s">
        <v>343</v>
      </c>
      <c r="F22" s="94" t="s">
        <v>99</v>
      </c>
      <c r="G22" s="96">
        <v>4</v>
      </c>
      <c r="H22" s="97">
        <v>0</v>
      </c>
      <c r="I22" s="97">
        <v>0</v>
      </c>
      <c r="J22" s="98">
        <f t="shared" si="0"/>
        <v>0</v>
      </c>
      <c r="K22" s="99">
        <v>0</v>
      </c>
      <c r="L22" s="100">
        <v>0</v>
      </c>
      <c r="M22" s="101">
        <f>Rekapitulace!$G$4*G22*H22</f>
        <v>0</v>
      </c>
      <c r="N22" s="101">
        <f>Rekapitulace!$H$4*G22*I22</f>
        <v>0</v>
      </c>
      <c r="O22" s="102"/>
    </row>
    <row r="23" spans="1:15" s="103" customFormat="1" ht="25.5" x14ac:dyDescent="0.25">
      <c r="A23" s="93" t="s">
        <v>106</v>
      </c>
      <c r="B23" s="93" t="s">
        <v>62</v>
      </c>
      <c r="C23" s="93" t="s">
        <v>107</v>
      </c>
      <c r="D23" s="94" t="s">
        <v>108</v>
      </c>
      <c r="E23" s="95" t="s">
        <v>415</v>
      </c>
      <c r="F23" s="94" t="s">
        <v>344</v>
      </c>
      <c r="G23" s="96">
        <v>4</v>
      </c>
      <c r="H23" s="97">
        <v>0</v>
      </c>
      <c r="I23" s="97">
        <v>0</v>
      </c>
      <c r="J23" s="98">
        <f t="shared" si="0"/>
        <v>0</v>
      </c>
      <c r="K23" s="99">
        <v>0</v>
      </c>
      <c r="L23" s="100">
        <v>0</v>
      </c>
      <c r="M23" s="101">
        <f>Rekapitulace!$G$4*G23*H23</f>
        <v>0</v>
      </c>
      <c r="N23" s="101">
        <f>Rekapitulace!$H$4*G23*I23</f>
        <v>0</v>
      </c>
      <c r="O23" s="102"/>
    </row>
    <row r="24" spans="1:15" s="103" customFormat="1" ht="25.5" x14ac:dyDescent="0.25">
      <c r="A24" s="93" t="s">
        <v>106</v>
      </c>
      <c r="B24" s="93" t="s">
        <v>62</v>
      </c>
      <c r="C24" s="93" t="s">
        <v>107</v>
      </c>
      <c r="D24" s="94" t="s">
        <v>108</v>
      </c>
      <c r="E24" s="95" t="s">
        <v>416</v>
      </c>
      <c r="F24" s="94" t="s">
        <v>344</v>
      </c>
      <c r="G24" s="96">
        <v>4</v>
      </c>
      <c r="H24" s="97">
        <v>0</v>
      </c>
      <c r="I24" s="97">
        <v>0</v>
      </c>
      <c r="J24" s="98">
        <f t="shared" si="0"/>
        <v>0</v>
      </c>
      <c r="K24" s="99">
        <v>0</v>
      </c>
      <c r="L24" s="100">
        <v>0</v>
      </c>
      <c r="M24" s="101">
        <f>Rekapitulace!$G$4*G24*H24</f>
        <v>0</v>
      </c>
      <c r="N24" s="101">
        <f>Rekapitulace!$H$4*G24*I24</f>
        <v>0</v>
      </c>
      <c r="O24" s="102"/>
    </row>
    <row r="25" spans="1:15" s="103" customFormat="1" ht="25.5" x14ac:dyDescent="0.25">
      <c r="A25" s="93" t="s">
        <v>106</v>
      </c>
      <c r="B25" s="93" t="s">
        <v>62</v>
      </c>
      <c r="C25" s="93" t="s">
        <v>107</v>
      </c>
      <c r="D25" s="94" t="s">
        <v>108</v>
      </c>
      <c r="E25" s="95" t="s">
        <v>417</v>
      </c>
      <c r="F25" s="94" t="s">
        <v>344</v>
      </c>
      <c r="G25" s="96">
        <v>4</v>
      </c>
      <c r="H25" s="97">
        <v>0</v>
      </c>
      <c r="I25" s="97">
        <v>0</v>
      </c>
      <c r="J25" s="98">
        <f t="shared" si="0"/>
        <v>0</v>
      </c>
      <c r="K25" s="99">
        <v>0</v>
      </c>
      <c r="L25" s="100">
        <v>0</v>
      </c>
      <c r="M25" s="101">
        <f>Rekapitulace!$G$4*G25*H25</f>
        <v>0</v>
      </c>
      <c r="N25" s="101">
        <f>Rekapitulace!$H$4*G25*I25</f>
        <v>0</v>
      </c>
      <c r="O25" s="102"/>
    </row>
    <row r="26" spans="1:15" s="103" customFormat="1" ht="25.5" x14ac:dyDescent="0.25">
      <c r="A26" s="93" t="s">
        <v>53</v>
      </c>
      <c r="B26" s="93" t="s">
        <v>62</v>
      </c>
      <c r="C26" s="93" t="s">
        <v>323</v>
      </c>
      <c r="D26" s="94" t="s">
        <v>345</v>
      </c>
      <c r="E26" s="95" t="s">
        <v>346</v>
      </c>
      <c r="F26" s="94" t="s">
        <v>99</v>
      </c>
      <c r="G26" s="96">
        <v>13</v>
      </c>
      <c r="H26" s="97">
        <v>0</v>
      </c>
      <c r="I26" s="97">
        <v>0</v>
      </c>
      <c r="J26" s="98">
        <f t="shared" si="0"/>
        <v>0</v>
      </c>
      <c r="K26" s="99">
        <v>0</v>
      </c>
      <c r="L26" s="100">
        <v>0</v>
      </c>
      <c r="M26" s="101">
        <f>Rekapitulace!$G$4*G26*H26</f>
        <v>0</v>
      </c>
      <c r="N26" s="101">
        <f>Rekapitulace!$H$4*G26*I26</f>
        <v>0</v>
      </c>
      <c r="O26" s="102"/>
    </row>
    <row r="27" spans="1:15" s="103" customFormat="1" ht="25.5" x14ac:dyDescent="0.25">
      <c r="A27" s="93" t="s">
        <v>106</v>
      </c>
      <c r="B27" s="93" t="s">
        <v>62</v>
      </c>
      <c r="C27" s="93" t="s">
        <v>107</v>
      </c>
      <c r="D27" s="94" t="s">
        <v>108</v>
      </c>
      <c r="E27" s="95" t="s">
        <v>418</v>
      </c>
      <c r="F27" s="94" t="s">
        <v>338</v>
      </c>
      <c r="G27" s="96">
        <v>13</v>
      </c>
      <c r="H27" s="97">
        <v>0</v>
      </c>
      <c r="I27" s="97">
        <v>0</v>
      </c>
      <c r="J27" s="98">
        <f t="shared" si="0"/>
        <v>0</v>
      </c>
      <c r="K27" s="99">
        <v>0</v>
      </c>
      <c r="L27" s="100">
        <v>0</v>
      </c>
      <c r="M27" s="101">
        <f>Rekapitulace!$G$4*G27*H27</f>
        <v>0</v>
      </c>
      <c r="N27" s="101">
        <f>Rekapitulace!$H$4*G27*I27</f>
        <v>0</v>
      </c>
      <c r="O27" s="102"/>
    </row>
    <row r="28" spans="1:15" s="103" customFormat="1" ht="25.5" x14ac:dyDescent="0.25">
      <c r="A28" s="93" t="s">
        <v>106</v>
      </c>
      <c r="B28" s="93" t="s">
        <v>62</v>
      </c>
      <c r="C28" s="93" t="s">
        <v>107</v>
      </c>
      <c r="D28" s="94" t="s">
        <v>108</v>
      </c>
      <c r="E28" s="95" t="s">
        <v>419</v>
      </c>
      <c r="F28" s="94" t="s">
        <v>338</v>
      </c>
      <c r="G28" s="96">
        <v>13</v>
      </c>
      <c r="H28" s="97">
        <v>0</v>
      </c>
      <c r="I28" s="97">
        <v>0</v>
      </c>
      <c r="J28" s="98">
        <f t="shared" si="0"/>
        <v>0</v>
      </c>
      <c r="K28" s="99">
        <v>0</v>
      </c>
      <c r="L28" s="100">
        <v>0</v>
      </c>
      <c r="M28" s="101">
        <f>Rekapitulace!$G$4*G28*H28</f>
        <v>0</v>
      </c>
      <c r="N28" s="101">
        <f>Rekapitulace!$H$4*G28*I28</f>
        <v>0</v>
      </c>
      <c r="O28" s="102"/>
    </row>
    <row r="29" spans="1:15" s="103" customFormat="1" ht="25.5" x14ac:dyDescent="0.25">
      <c r="A29" s="93" t="s">
        <v>53</v>
      </c>
      <c r="B29" s="93" t="s">
        <v>205</v>
      </c>
      <c r="C29" s="93" t="s">
        <v>347</v>
      </c>
      <c r="D29" s="94" t="s">
        <v>348</v>
      </c>
      <c r="E29" s="95" t="s">
        <v>349</v>
      </c>
      <c r="F29" s="94" t="s">
        <v>99</v>
      </c>
      <c r="G29" s="96">
        <v>1</v>
      </c>
      <c r="H29" s="97">
        <v>0</v>
      </c>
      <c r="I29" s="97">
        <v>0</v>
      </c>
      <c r="J29" s="98">
        <f t="shared" si="0"/>
        <v>0</v>
      </c>
      <c r="K29" s="99">
        <v>0</v>
      </c>
      <c r="L29" s="100">
        <v>0</v>
      </c>
      <c r="M29" s="101">
        <f>Rekapitulace!$G$4*G29*H29</f>
        <v>0</v>
      </c>
      <c r="N29" s="101">
        <f>Rekapitulace!$H$4*G29*I29</f>
        <v>0</v>
      </c>
      <c r="O29" s="102"/>
    </row>
    <row r="30" spans="1:15" s="112" customFormat="1" x14ac:dyDescent="0.25">
      <c r="A30" s="104" t="s">
        <v>106</v>
      </c>
      <c r="B30" s="104" t="s">
        <v>205</v>
      </c>
      <c r="C30" s="104" t="s">
        <v>107</v>
      </c>
      <c r="D30" s="105" t="s">
        <v>108</v>
      </c>
      <c r="E30" s="105" t="s">
        <v>350</v>
      </c>
      <c r="F30" s="105" t="s">
        <v>99</v>
      </c>
      <c r="G30" s="106">
        <v>1</v>
      </c>
      <c r="H30" s="107">
        <v>0</v>
      </c>
      <c r="I30" s="107">
        <v>0</v>
      </c>
      <c r="J30" s="108">
        <f t="shared" si="0"/>
        <v>0</v>
      </c>
      <c r="K30" s="109">
        <v>0</v>
      </c>
      <c r="L30" s="110">
        <v>0</v>
      </c>
      <c r="M30" s="76">
        <f>Rekapitulace!$G$4*G30*H30</f>
        <v>0</v>
      </c>
      <c r="N30" s="76">
        <f>Rekapitulace!$H$4*G30*I30</f>
        <v>0</v>
      </c>
      <c r="O30" s="111"/>
    </row>
    <row r="31" spans="1:15" s="103" customFormat="1" ht="25.5" x14ac:dyDescent="0.25">
      <c r="A31" s="93" t="s">
        <v>53</v>
      </c>
      <c r="B31" s="93" t="s">
        <v>62</v>
      </c>
      <c r="C31" s="93" t="s">
        <v>323</v>
      </c>
      <c r="D31" s="94" t="s">
        <v>351</v>
      </c>
      <c r="E31" s="95" t="s">
        <v>352</v>
      </c>
      <c r="F31" s="94" t="s">
        <v>99</v>
      </c>
      <c r="G31" s="96">
        <v>7</v>
      </c>
      <c r="H31" s="97">
        <v>0</v>
      </c>
      <c r="I31" s="97">
        <v>0</v>
      </c>
      <c r="J31" s="98">
        <f t="shared" si="0"/>
        <v>0</v>
      </c>
      <c r="K31" s="99">
        <v>0</v>
      </c>
      <c r="L31" s="100">
        <v>0</v>
      </c>
      <c r="M31" s="101">
        <f>Rekapitulace!$G$4*G31*H31</f>
        <v>0</v>
      </c>
      <c r="N31" s="101">
        <f>Rekapitulace!$H$4*G31*I31</f>
        <v>0</v>
      </c>
      <c r="O31" s="102"/>
    </row>
    <row r="32" spans="1:15" s="112" customFormat="1" x14ac:dyDescent="0.25">
      <c r="A32" s="104" t="s">
        <v>106</v>
      </c>
      <c r="B32" s="104" t="s">
        <v>62</v>
      </c>
      <c r="C32" s="104" t="s">
        <v>107</v>
      </c>
      <c r="D32" s="105" t="s">
        <v>108</v>
      </c>
      <c r="E32" s="105" t="s">
        <v>353</v>
      </c>
      <c r="F32" s="105" t="s">
        <v>99</v>
      </c>
      <c r="G32" s="106">
        <v>7</v>
      </c>
      <c r="H32" s="107">
        <v>0</v>
      </c>
      <c r="I32" s="107">
        <v>0</v>
      </c>
      <c r="J32" s="108">
        <f t="shared" si="0"/>
        <v>0</v>
      </c>
      <c r="K32" s="109">
        <v>0</v>
      </c>
      <c r="L32" s="110">
        <v>0</v>
      </c>
      <c r="M32" s="76">
        <f>Rekapitulace!$G$4*G32*H32</f>
        <v>0</v>
      </c>
      <c r="N32" s="76">
        <f>Rekapitulace!$H$4*G32*I32</f>
        <v>0</v>
      </c>
      <c r="O32" s="111"/>
    </row>
    <row r="33" spans="1:15" s="103" customFormat="1" ht="25.5" x14ac:dyDescent="0.25">
      <c r="A33" s="93" t="s">
        <v>53</v>
      </c>
      <c r="B33" s="93" t="s">
        <v>62</v>
      </c>
      <c r="C33" s="93" t="s">
        <v>323</v>
      </c>
      <c r="D33" s="94" t="s">
        <v>354</v>
      </c>
      <c r="E33" s="95" t="s">
        <v>355</v>
      </c>
      <c r="F33" s="94" t="s">
        <v>99</v>
      </c>
      <c r="G33" s="96">
        <v>2</v>
      </c>
      <c r="H33" s="97">
        <v>0</v>
      </c>
      <c r="I33" s="97">
        <v>0</v>
      </c>
      <c r="J33" s="98">
        <f t="shared" si="0"/>
        <v>0</v>
      </c>
      <c r="K33" s="99">
        <v>0</v>
      </c>
      <c r="L33" s="100">
        <v>0</v>
      </c>
      <c r="M33" s="101">
        <f>Rekapitulace!$G$4*G33*H33</f>
        <v>0</v>
      </c>
      <c r="N33" s="101">
        <f>Rekapitulace!$H$4*G33*I33</f>
        <v>0</v>
      </c>
      <c r="O33" s="102"/>
    </row>
    <row r="34" spans="1:15" s="112" customFormat="1" x14ac:dyDescent="0.25">
      <c r="A34" s="104" t="s">
        <v>106</v>
      </c>
      <c r="B34" s="104" t="s">
        <v>62</v>
      </c>
      <c r="C34" s="104" t="s">
        <v>107</v>
      </c>
      <c r="D34" s="105" t="s">
        <v>108</v>
      </c>
      <c r="E34" s="105" t="s">
        <v>356</v>
      </c>
      <c r="F34" s="105" t="s">
        <v>99</v>
      </c>
      <c r="G34" s="106">
        <v>2</v>
      </c>
      <c r="H34" s="107">
        <v>0</v>
      </c>
      <c r="I34" s="107">
        <v>0</v>
      </c>
      <c r="J34" s="108">
        <f t="shared" si="0"/>
        <v>0</v>
      </c>
      <c r="K34" s="109">
        <v>0</v>
      </c>
      <c r="L34" s="110">
        <v>0</v>
      </c>
      <c r="M34" s="76">
        <f>Rekapitulace!$G$4*G34*H34</f>
        <v>0</v>
      </c>
      <c r="N34" s="76">
        <f>Rekapitulace!$H$4*G34*I34</f>
        <v>0</v>
      </c>
      <c r="O34" s="111"/>
    </row>
    <row r="35" spans="1:15" s="112" customFormat="1" x14ac:dyDescent="0.25">
      <c r="A35" s="104" t="s">
        <v>53</v>
      </c>
      <c r="B35" s="104" t="s">
        <v>62</v>
      </c>
      <c r="C35" s="104" t="s">
        <v>323</v>
      </c>
      <c r="D35" s="105" t="s">
        <v>357</v>
      </c>
      <c r="E35" s="105" t="s">
        <v>358</v>
      </c>
      <c r="F35" s="105" t="s">
        <v>99</v>
      </c>
      <c r="G35" s="106">
        <v>1</v>
      </c>
      <c r="H35" s="107">
        <v>0</v>
      </c>
      <c r="I35" s="107">
        <v>0</v>
      </c>
      <c r="J35" s="108">
        <f t="shared" si="0"/>
        <v>0</v>
      </c>
      <c r="K35" s="109">
        <v>0</v>
      </c>
      <c r="L35" s="110">
        <v>0</v>
      </c>
      <c r="M35" s="76">
        <f>Rekapitulace!$G$4*G35*H35</f>
        <v>0</v>
      </c>
      <c r="N35" s="76">
        <f>Rekapitulace!$H$4*G35*I35</f>
        <v>0</v>
      </c>
      <c r="O35" s="111"/>
    </row>
    <row r="36" spans="1:15" s="112" customFormat="1" x14ac:dyDescent="0.25">
      <c r="A36" s="104" t="s">
        <v>53</v>
      </c>
      <c r="B36" s="104" t="s">
        <v>62</v>
      </c>
      <c r="C36" s="104" t="s">
        <v>323</v>
      </c>
      <c r="D36" s="105" t="s">
        <v>308</v>
      </c>
      <c r="E36" s="105" t="s">
        <v>359</v>
      </c>
      <c r="F36" s="105" t="s">
        <v>310</v>
      </c>
      <c r="G36" s="106">
        <v>1</v>
      </c>
      <c r="H36" s="107">
        <v>0</v>
      </c>
      <c r="I36" s="107">
        <v>0</v>
      </c>
      <c r="J36" s="108">
        <f t="shared" si="0"/>
        <v>0</v>
      </c>
      <c r="K36" s="109">
        <v>0</v>
      </c>
      <c r="L36" s="110">
        <v>0</v>
      </c>
      <c r="M36" s="76">
        <f>Rekapitulace!$G$4*G36*H36</f>
        <v>0</v>
      </c>
      <c r="N36" s="76">
        <f>Rekapitulace!$H$4*G36*I36</f>
        <v>0</v>
      </c>
      <c r="O36" s="111"/>
    </row>
    <row r="37" spans="1:15" s="112" customFormat="1" x14ac:dyDescent="0.25">
      <c r="A37" s="104" t="s">
        <v>106</v>
      </c>
      <c r="B37" s="104" t="s">
        <v>62</v>
      </c>
      <c r="C37" s="104" t="s">
        <v>107</v>
      </c>
      <c r="D37" s="105" t="s">
        <v>108</v>
      </c>
      <c r="E37" s="105" t="s">
        <v>360</v>
      </c>
      <c r="F37" s="105" t="s">
        <v>344</v>
      </c>
      <c r="G37" s="106">
        <v>1</v>
      </c>
      <c r="H37" s="107">
        <v>0</v>
      </c>
      <c r="I37" s="107">
        <v>0</v>
      </c>
      <c r="J37" s="108">
        <f t="shared" si="0"/>
        <v>0</v>
      </c>
      <c r="K37" s="109">
        <v>0</v>
      </c>
      <c r="L37" s="110">
        <v>0</v>
      </c>
      <c r="M37" s="76">
        <f>Rekapitulace!$G$4*G37*H37</f>
        <v>0</v>
      </c>
      <c r="N37" s="76">
        <f>Rekapitulace!$H$4*G37*I37</f>
        <v>0</v>
      </c>
      <c r="O37" s="111"/>
    </row>
    <row r="38" spans="1:15" s="112" customFormat="1" x14ac:dyDescent="0.25">
      <c r="A38" s="104" t="s">
        <v>106</v>
      </c>
      <c r="B38" s="104" t="s">
        <v>62</v>
      </c>
      <c r="C38" s="104" t="s">
        <v>107</v>
      </c>
      <c r="D38" s="105" t="s">
        <v>108</v>
      </c>
      <c r="E38" s="105" t="s">
        <v>361</v>
      </c>
      <c r="F38" s="105" t="s">
        <v>344</v>
      </c>
      <c r="G38" s="106">
        <v>1</v>
      </c>
      <c r="H38" s="107">
        <v>0</v>
      </c>
      <c r="I38" s="107">
        <v>0</v>
      </c>
      <c r="J38" s="108">
        <f t="shared" si="0"/>
        <v>0</v>
      </c>
      <c r="K38" s="109">
        <v>0</v>
      </c>
      <c r="L38" s="110">
        <v>0</v>
      </c>
      <c r="M38" s="76">
        <f>Rekapitulace!$G$4*G38*H38</f>
        <v>0</v>
      </c>
      <c r="N38" s="76">
        <f>Rekapitulace!$H$4*G38*I38</f>
        <v>0</v>
      </c>
      <c r="O38" s="111"/>
    </row>
    <row r="39" spans="1:15" s="112" customFormat="1" x14ac:dyDescent="0.25">
      <c r="A39" s="104" t="s">
        <v>106</v>
      </c>
      <c r="B39" s="104" t="s">
        <v>62</v>
      </c>
      <c r="C39" s="104" t="s">
        <v>107</v>
      </c>
      <c r="D39" s="105" t="s">
        <v>108</v>
      </c>
      <c r="E39" s="105" t="s">
        <v>362</v>
      </c>
      <c r="F39" s="105" t="s">
        <v>344</v>
      </c>
      <c r="G39" s="106">
        <v>3</v>
      </c>
      <c r="H39" s="107">
        <v>0</v>
      </c>
      <c r="I39" s="107">
        <v>0</v>
      </c>
      <c r="J39" s="108">
        <f t="shared" si="0"/>
        <v>0</v>
      </c>
      <c r="K39" s="109">
        <v>0</v>
      </c>
      <c r="L39" s="110">
        <v>0</v>
      </c>
      <c r="M39" s="76">
        <f>Rekapitulace!$G$4*G39*H39</f>
        <v>0</v>
      </c>
      <c r="N39" s="76">
        <f>Rekapitulace!$H$4*G39*I39</f>
        <v>0</v>
      </c>
      <c r="O39" s="111"/>
    </row>
    <row r="40" spans="1:15" s="112" customFormat="1" x14ac:dyDescent="0.25">
      <c r="A40" s="104" t="s">
        <v>106</v>
      </c>
      <c r="B40" s="104" t="s">
        <v>62</v>
      </c>
      <c r="C40" s="104" t="s">
        <v>107</v>
      </c>
      <c r="D40" s="105" t="s">
        <v>108</v>
      </c>
      <c r="E40" s="105" t="s">
        <v>363</v>
      </c>
      <c r="F40" s="105" t="s">
        <v>344</v>
      </c>
      <c r="G40" s="106">
        <v>3</v>
      </c>
      <c r="H40" s="107">
        <v>0</v>
      </c>
      <c r="I40" s="107">
        <v>0</v>
      </c>
      <c r="J40" s="108">
        <f t="shared" si="0"/>
        <v>0</v>
      </c>
      <c r="K40" s="109">
        <v>0</v>
      </c>
      <c r="L40" s="110">
        <v>0</v>
      </c>
      <c r="M40" s="76">
        <f>Rekapitulace!$G$4*G40*H40</f>
        <v>0</v>
      </c>
      <c r="N40" s="76">
        <f>Rekapitulace!$H$4*G40*I40</f>
        <v>0</v>
      </c>
      <c r="O40" s="111"/>
    </row>
    <row r="41" spans="1:15" s="112" customFormat="1" x14ac:dyDescent="0.25">
      <c r="A41" s="104" t="s">
        <v>106</v>
      </c>
      <c r="B41" s="104" t="s">
        <v>62</v>
      </c>
      <c r="C41" s="104" t="s">
        <v>107</v>
      </c>
      <c r="D41" s="105" t="s">
        <v>108</v>
      </c>
      <c r="E41" s="105" t="s">
        <v>364</v>
      </c>
      <c r="F41" s="105" t="s">
        <v>344</v>
      </c>
      <c r="G41" s="106">
        <v>2</v>
      </c>
      <c r="H41" s="107">
        <v>0</v>
      </c>
      <c r="I41" s="107">
        <v>0</v>
      </c>
      <c r="J41" s="108">
        <f t="shared" si="0"/>
        <v>0</v>
      </c>
      <c r="K41" s="109">
        <v>0</v>
      </c>
      <c r="L41" s="110">
        <v>0</v>
      </c>
      <c r="M41" s="76">
        <f>Rekapitulace!$G$4*G41*H41</f>
        <v>0</v>
      </c>
      <c r="N41" s="76">
        <f>Rekapitulace!$H$4*G41*I41</f>
        <v>0</v>
      </c>
      <c r="O41" s="111"/>
    </row>
    <row r="42" spans="1:15" s="112" customFormat="1" x14ac:dyDescent="0.25">
      <c r="A42" s="104" t="s">
        <v>53</v>
      </c>
      <c r="B42" s="104" t="s">
        <v>62</v>
      </c>
      <c r="C42" s="104" t="s">
        <v>365</v>
      </c>
      <c r="D42" s="105" t="s">
        <v>366</v>
      </c>
      <c r="E42" s="105" t="s">
        <v>367</v>
      </c>
      <c r="F42" s="105" t="s">
        <v>344</v>
      </c>
      <c r="G42" s="106">
        <v>1</v>
      </c>
      <c r="H42" s="107">
        <v>0</v>
      </c>
      <c r="I42" s="107">
        <v>0</v>
      </c>
      <c r="J42" s="108">
        <f t="shared" si="0"/>
        <v>0</v>
      </c>
      <c r="K42" s="109">
        <v>0</v>
      </c>
      <c r="L42" s="110">
        <v>0</v>
      </c>
      <c r="M42" s="76">
        <f>Rekapitulace!$G$4*G42*H42</f>
        <v>0</v>
      </c>
      <c r="N42" s="76">
        <f>Rekapitulace!$H$4*G42*I42</f>
        <v>0</v>
      </c>
      <c r="O42" s="111"/>
    </row>
    <row r="43" spans="1:15" s="112" customFormat="1" x14ac:dyDescent="0.25">
      <c r="A43" s="104" t="s">
        <v>106</v>
      </c>
      <c r="B43" s="104" t="s">
        <v>62</v>
      </c>
      <c r="C43" s="104" t="s">
        <v>107</v>
      </c>
      <c r="D43" s="105" t="s">
        <v>368</v>
      </c>
      <c r="E43" s="105" t="s">
        <v>369</v>
      </c>
      <c r="F43" s="105" t="s">
        <v>344</v>
      </c>
      <c r="G43" s="106">
        <v>1</v>
      </c>
      <c r="H43" s="107">
        <v>0</v>
      </c>
      <c r="I43" s="107">
        <v>0</v>
      </c>
      <c r="J43" s="108">
        <f t="shared" si="0"/>
        <v>0</v>
      </c>
      <c r="K43" s="109">
        <v>0</v>
      </c>
      <c r="L43" s="110">
        <v>0</v>
      </c>
      <c r="M43" s="76">
        <f>Rekapitulace!$G$4*G43*H43</f>
        <v>0</v>
      </c>
      <c r="N43" s="76">
        <f>Rekapitulace!$H$4*G43*I43</f>
        <v>0</v>
      </c>
      <c r="O43" s="111"/>
    </row>
    <row r="44" spans="1:15" s="112" customFormat="1" x14ac:dyDescent="0.25">
      <c r="A44" s="104" t="s">
        <v>106</v>
      </c>
      <c r="B44" s="104" t="s">
        <v>62</v>
      </c>
      <c r="C44" s="104" t="s">
        <v>107</v>
      </c>
      <c r="D44" s="105" t="s">
        <v>370</v>
      </c>
      <c r="E44" s="105" t="s">
        <v>371</v>
      </c>
      <c r="F44" s="105" t="s">
        <v>344</v>
      </c>
      <c r="G44" s="106">
        <v>1</v>
      </c>
      <c r="H44" s="107">
        <v>0</v>
      </c>
      <c r="I44" s="107">
        <v>0</v>
      </c>
      <c r="J44" s="108">
        <f t="shared" si="0"/>
        <v>0</v>
      </c>
      <c r="K44" s="109">
        <v>0</v>
      </c>
      <c r="L44" s="110">
        <v>0</v>
      </c>
      <c r="M44" s="76">
        <f>Rekapitulace!$G$4*G44*H44</f>
        <v>0</v>
      </c>
      <c r="N44" s="76">
        <f>Rekapitulace!$H$4*G44*I44</f>
        <v>0</v>
      </c>
      <c r="O44" s="111"/>
    </row>
    <row r="45" spans="1:15" s="112" customFormat="1" x14ac:dyDescent="0.25">
      <c r="A45" s="104" t="s">
        <v>53</v>
      </c>
      <c r="B45" s="104" t="s">
        <v>62</v>
      </c>
      <c r="C45" s="104" t="s">
        <v>323</v>
      </c>
      <c r="D45" s="105" t="s">
        <v>372</v>
      </c>
      <c r="E45" s="105" t="s">
        <v>373</v>
      </c>
      <c r="F45" s="105" t="s">
        <v>321</v>
      </c>
      <c r="G45" s="106">
        <v>5</v>
      </c>
      <c r="H45" s="107">
        <v>0</v>
      </c>
      <c r="I45" s="107">
        <v>0</v>
      </c>
      <c r="J45" s="108">
        <f t="shared" si="0"/>
        <v>0</v>
      </c>
      <c r="K45" s="109">
        <v>0</v>
      </c>
      <c r="L45" s="110">
        <v>0</v>
      </c>
      <c r="M45" s="76">
        <f>Rekapitulace!$G$4*G45*H45</f>
        <v>0</v>
      </c>
      <c r="N45" s="76">
        <f>Rekapitulace!$H$4*G45*I45</f>
        <v>0</v>
      </c>
      <c r="O45" s="111"/>
    </row>
    <row r="46" spans="1:15" s="113" customFormat="1" x14ac:dyDescent="0.25">
      <c r="A46" s="68" t="s">
        <v>50</v>
      </c>
      <c r="B46" s="68" t="s">
        <v>37</v>
      </c>
      <c r="C46" s="68"/>
      <c r="D46" s="69" t="s">
        <v>374</v>
      </c>
      <c r="E46" s="70" t="s">
        <v>375</v>
      </c>
      <c r="F46" s="69"/>
      <c r="G46" s="71">
        <v>0</v>
      </c>
      <c r="H46" s="72"/>
      <c r="I46" s="81"/>
      <c r="J46" s="73">
        <f>SUBTOTAL(9,J47:J72)</f>
        <v>0</v>
      </c>
      <c r="K46" s="82">
        <v>0</v>
      </c>
      <c r="L46" s="74">
        <v>0</v>
      </c>
      <c r="M46" s="73">
        <f>SUBTOTAL(9,M47:M72)</f>
        <v>0</v>
      </c>
      <c r="N46" s="73">
        <f>SUBTOTAL(9,N47:N72)</f>
        <v>0</v>
      </c>
      <c r="O46" s="69"/>
    </row>
    <row r="47" spans="1:15" s="103" customFormat="1" ht="25.5" x14ac:dyDescent="0.25">
      <c r="A47" s="93" t="s">
        <v>53</v>
      </c>
      <c r="B47" s="93" t="s">
        <v>62</v>
      </c>
      <c r="C47" s="93" t="s">
        <v>323</v>
      </c>
      <c r="D47" s="94" t="s">
        <v>376</v>
      </c>
      <c r="E47" s="95" t="s">
        <v>377</v>
      </c>
      <c r="F47" s="94" t="s">
        <v>184</v>
      </c>
      <c r="G47" s="96">
        <v>50</v>
      </c>
      <c r="H47" s="97">
        <v>0</v>
      </c>
      <c r="I47" s="97">
        <v>0</v>
      </c>
      <c r="J47" s="98">
        <f t="shared" ref="J47:J72" si="1">ROUND(G47*(H47+I47),2)</f>
        <v>0</v>
      </c>
      <c r="K47" s="99">
        <v>0</v>
      </c>
      <c r="L47" s="100">
        <v>0</v>
      </c>
      <c r="M47" s="101">
        <f>Rekapitulace!$G$4*G47*H47</f>
        <v>0</v>
      </c>
      <c r="N47" s="101">
        <f>Rekapitulace!$H$4*G47*I47</f>
        <v>0</v>
      </c>
      <c r="O47" s="102"/>
    </row>
    <row r="48" spans="1:15" s="103" customFormat="1" ht="38.25" x14ac:dyDescent="0.25">
      <c r="A48" s="93" t="s">
        <v>106</v>
      </c>
      <c r="B48" s="93" t="s">
        <v>62</v>
      </c>
      <c r="C48" s="93" t="s">
        <v>107</v>
      </c>
      <c r="D48" s="94" t="s">
        <v>108</v>
      </c>
      <c r="E48" s="95" t="s">
        <v>420</v>
      </c>
      <c r="F48" s="94" t="s">
        <v>378</v>
      </c>
      <c r="G48" s="96">
        <v>6.75</v>
      </c>
      <c r="H48" s="97">
        <v>0</v>
      </c>
      <c r="I48" s="97">
        <v>0</v>
      </c>
      <c r="J48" s="98">
        <f t="shared" si="1"/>
        <v>0</v>
      </c>
      <c r="K48" s="99">
        <v>1E-3</v>
      </c>
      <c r="L48" s="100">
        <v>0</v>
      </c>
      <c r="M48" s="101">
        <f>Rekapitulace!$G$4*G48*H48</f>
        <v>0</v>
      </c>
      <c r="N48" s="101">
        <f>Rekapitulace!$H$4*G48*I48</f>
        <v>0</v>
      </c>
      <c r="O48" s="102"/>
    </row>
    <row r="49" spans="1:15" s="103" customFormat="1" x14ac:dyDescent="0.25">
      <c r="A49" s="93" t="s">
        <v>106</v>
      </c>
      <c r="B49" s="93" t="s">
        <v>62</v>
      </c>
      <c r="C49" s="93" t="s">
        <v>107</v>
      </c>
      <c r="D49" s="94" t="s">
        <v>108</v>
      </c>
      <c r="E49" s="95" t="s">
        <v>421</v>
      </c>
      <c r="F49" s="94" t="s">
        <v>344</v>
      </c>
      <c r="G49" s="96">
        <v>6</v>
      </c>
      <c r="H49" s="97">
        <v>0</v>
      </c>
      <c r="I49" s="97">
        <v>0</v>
      </c>
      <c r="J49" s="98">
        <f t="shared" si="1"/>
        <v>0</v>
      </c>
      <c r="K49" s="99">
        <v>0</v>
      </c>
      <c r="L49" s="100">
        <v>0</v>
      </c>
      <c r="M49" s="101">
        <f>Rekapitulace!$G$4*G49*H49</f>
        <v>0</v>
      </c>
      <c r="N49" s="101">
        <f>Rekapitulace!$H$4*G49*I49</f>
        <v>0</v>
      </c>
      <c r="O49" s="102"/>
    </row>
    <row r="50" spans="1:15" s="103" customFormat="1" ht="25.5" x14ac:dyDescent="0.25">
      <c r="A50" s="93" t="s">
        <v>53</v>
      </c>
      <c r="B50" s="93" t="s">
        <v>62</v>
      </c>
      <c r="C50" s="93" t="s">
        <v>323</v>
      </c>
      <c r="D50" s="94" t="s">
        <v>379</v>
      </c>
      <c r="E50" s="95" t="s">
        <v>380</v>
      </c>
      <c r="F50" s="94" t="s">
        <v>99</v>
      </c>
      <c r="G50" s="96">
        <v>10</v>
      </c>
      <c r="H50" s="97">
        <v>0</v>
      </c>
      <c r="I50" s="97">
        <v>0</v>
      </c>
      <c r="J50" s="98">
        <f t="shared" si="1"/>
        <v>0</v>
      </c>
      <c r="K50" s="99">
        <v>0</v>
      </c>
      <c r="L50" s="100">
        <v>0</v>
      </c>
      <c r="M50" s="101">
        <f>Rekapitulace!$G$4*G50*H50</f>
        <v>0</v>
      </c>
      <c r="N50" s="101">
        <f>Rekapitulace!$H$4*G50*I50</f>
        <v>0</v>
      </c>
      <c r="O50" s="102"/>
    </row>
    <row r="51" spans="1:15" s="112" customFormat="1" x14ac:dyDescent="0.25">
      <c r="A51" s="104" t="s">
        <v>106</v>
      </c>
      <c r="B51" s="104" t="s">
        <v>62</v>
      </c>
      <c r="C51" s="104" t="s">
        <v>107</v>
      </c>
      <c r="D51" s="105" t="s">
        <v>108</v>
      </c>
      <c r="E51" s="105" t="s">
        <v>381</v>
      </c>
      <c r="F51" s="105" t="s">
        <v>338</v>
      </c>
      <c r="G51" s="106">
        <v>10</v>
      </c>
      <c r="H51" s="107">
        <v>0</v>
      </c>
      <c r="I51" s="107">
        <v>0</v>
      </c>
      <c r="J51" s="108">
        <f t="shared" si="1"/>
        <v>0</v>
      </c>
      <c r="K51" s="109">
        <v>0</v>
      </c>
      <c r="L51" s="110">
        <v>0</v>
      </c>
      <c r="M51" s="76">
        <f>Rekapitulace!$G$4*G51*H51</f>
        <v>0</v>
      </c>
      <c r="N51" s="76">
        <f>Rekapitulace!$H$4*G51*I51</f>
        <v>0</v>
      </c>
      <c r="O51" s="111"/>
    </row>
    <row r="52" spans="1:15" s="103" customFormat="1" ht="25.5" x14ac:dyDescent="0.25">
      <c r="A52" s="93" t="s">
        <v>53</v>
      </c>
      <c r="B52" s="93" t="s">
        <v>62</v>
      </c>
      <c r="C52" s="93" t="s">
        <v>323</v>
      </c>
      <c r="D52" s="94" t="s">
        <v>382</v>
      </c>
      <c r="E52" s="95" t="s">
        <v>383</v>
      </c>
      <c r="F52" s="94" t="s">
        <v>99</v>
      </c>
      <c r="G52" s="96">
        <v>2</v>
      </c>
      <c r="H52" s="97">
        <v>0</v>
      </c>
      <c r="I52" s="97">
        <v>0</v>
      </c>
      <c r="J52" s="98">
        <f t="shared" si="1"/>
        <v>0</v>
      </c>
      <c r="K52" s="99">
        <v>0</v>
      </c>
      <c r="L52" s="100">
        <v>0</v>
      </c>
      <c r="M52" s="101">
        <f>Rekapitulace!$G$4*G52*H52</f>
        <v>0</v>
      </c>
      <c r="N52" s="101">
        <f>Rekapitulace!$H$4*G52*I52</f>
        <v>0</v>
      </c>
      <c r="O52" s="102"/>
    </row>
    <row r="53" spans="1:15" s="112" customFormat="1" x14ac:dyDescent="0.25">
      <c r="A53" s="104" t="s">
        <v>106</v>
      </c>
      <c r="B53" s="104" t="s">
        <v>62</v>
      </c>
      <c r="C53" s="104" t="s">
        <v>107</v>
      </c>
      <c r="D53" s="105" t="s">
        <v>108</v>
      </c>
      <c r="E53" s="105" t="s">
        <v>384</v>
      </c>
      <c r="F53" s="105" t="s">
        <v>338</v>
      </c>
      <c r="G53" s="106">
        <v>2</v>
      </c>
      <c r="H53" s="107">
        <v>0</v>
      </c>
      <c r="I53" s="107">
        <v>0</v>
      </c>
      <c r="J53" s="108">
        <f t="shared" si="1"/>
        <v>0</v>
      </c>
      <c r="K53" s="109">
        <v>0</v>
      </c>
      <c r="L53" s="110">
        <v>0</v>
      </c>
      <c r="M53" s="76">
        <f>Rekapitulace!$G$4*G53*H53</f>
        <v>0</v>
      </c>
      <c r="N53" s="76">
        <f>Rekapitulace!$H$4*G53*I53</f>
        <v>0</v>
      </c>
      <c r="O53" s="111"/>
    </row>
    <row r="54" spans="1:15" s="103" customFormat="1" ht="25.5" x14ac:dyDescent="0.25">
      <c r="A54" s="93" t="s">
        <v>53</v>
      </c>
      <c r="B54" s="93" t="s">
        <v>62</v>
      </c>
      <c r="C54" s="93" t="s">
        <v>323</v>
      </c>
      <c r="D54" s="94" t="s">
        <v>385</v>
      </c>
      <c r="E54" s="95" t="s">
        <v>386</v>
      </c>
      <c r="F54" s="94" t="s">
        <v>99</v>
      </c>
      <c r="G54" s="96">
        <v>2</v>
      </c>
      <c r="H54" s="97">
        <v>0</v>
      </c>
      <c r="I54" s="97">
        <v>0</v>
      </c>
      <c r="J54" s="98">
        <f t="shared" si="1"/>
        <v>0</v>
      </c>
      <c r="K54" s="99">
        <v>0</v>
      </c>
      <c r="L54" s="100">
        <v>0</v>
      </c>
      <c r="M54" s="101">
        <f>Rekapitulace!$G$4*G54*H54</f>
        <v>0</v>
      </c>
      <c r="N54" s="101">
        <f>Rekapitulace!$H$4*G54*I54</f>
        <v>0</v>
      </c>
      <c r="O54" s="102"/>
    </row>
    <row r="55" spans="1:15" s="112" customFormat="1" x14ac:dyDescent="0.25">
      <c r="A55" s="104" t="s">
        <v>106</v>
      </c>
      <c r="B55" s="104" t="s">
        <v>62</v>
      </c>
      <c r="C55" s="104" t="s">
        <v>107</v>
      </c>
      <c r="D55" s="105" t="s">
        <v>108</v>
      </c>
      <c r="E55" s="105" t="s">
        <v>387</v>
      </c>
      <c r="F55" s="105" t="s">
        <v>338</v>
      </c>
      <c r="G55" s="106">
        <v>2</v>
      </c>
      <c r="H55" s="107">
        <v>0</v>
      </c>
      <c r="I55" s="107">
        <v>0</v>
      </c>
      <c r="J55" s="108">
        <f t="shared" si="1"/>
        <v>0</v>
      </c>
      <c r="K55" s="109">
        <v>0</v>
      </c>
      <c r="L55" s="110">
        <v>0</v>
      </c>
      <c r="M55" s="76">
        <f>Rekapitulace!$G$4*G55*H55</f>
        <v>0</v>
      </c>
      <c r="N55" s="76">
        <f>Rekapitulace!$H$4*G55*I55</f>
        <v>0</v>
      </c>
      <c r="O55" s="111"/>
    </row>
    <row r="56" spans="1:15" s="103" customFormat="1" ht="25.5" x14ac:dyDescent="0.25">
      <c r="A56" s="93" t="s">
        <v>53</v>
      </c>
      <c r="B56" s="93" t="s">
        <v>62</v>
      </c>
      <c r="C56" s="93" t="s">
        <v>323</v>
      </c>
      <c r="D56" s="94" t="s">
        <v>379</v>
      </c>
      <c r="E56" s="95" t="s">
        <v>380</v>
      </c>
      <c r="F56" s="94" t="s">
        <v>99</v>
      </c>
      <c r="G56" s="96">
        <v>2</v>
      </c>
      <c r="H56" s="97">
        <v>0</v>
      </c>
      <c r="I56" s="97">
        <v>0</v>
      </c>
      <c r="J56" s="98">
        <f t="shared" si="1"/>
        <v>0</v>
      </c>
      <c r="K56" s="99">
        <v>0</v>
      </c>
      <c r="L56" s="100">
        <v>0</v>
      </c>
      <c r="M56" s="101">
        <f>Rekapitulace!$G$4*G56*H56</f>
        <v>0</v>
      </c>
      <c r="N56" s="101">
        <f>Rekapitulace!$H$4*G56*I56</f>
        <v>0</v>
      </c>
      <c r="O56" s="102"/>
    </row>
    <row r="57" spans="1:15" s="112" customFormat="1" x14ac:dyDescent="0.25">
      <c r="A57" s="104" t="s">
        <v>106</v>
      </c>
      <c r="B57" s="104" t="s">
        <v>62</v>
      </c>
      <c r="C57" s="104" t="s">
        <v>107</v>
      </c>
      <c r="D57" s="105" t="s">
        <v>108</v>
      </c>
      <c r="E57" s="105" t="s">
        <v>388</v>
      </c>
      <c r="F57" s="105" t="s">
        <v>338</v>
      </c>
      <c r="G57" s="106">
        <v>2</v>
      </c>
      <c r="H57" s="107">
        <v>0</v>
      </c>
      <c r="I57" s="107">
        <v>0</v>
      </c>
      <c r="J57" s="108">
        <f t="shared" si="1"/>
        <v>0</v>
      </c>
      <c r="K57" s="109">
        <v>0</v>
      </c>
      <c r="L57" s="110">
        <v>0</v>
      </c>
      <c r="M57" s="76">
        <f>Rekapitulace!$G$4*G57*H57</f>
        <v>0</v>
      </c>
      <c r="N57" s="76">
        <f>Rekapitulace!$H$4*G57*I57</f>
        <v>0</v>
      </c>
      <c r="O57" s="111"/>
    </row>
    <row r="58" spans="1:15" s="103" customFormat="1" ht="25.5" x14ac:dyDescent="0.25">
      <c r="A58" s="93" t="s">
        <v>53</v>
      </c>
      <c r="B58" s="93" t="s">
        <v>62</v>
      </c>
      <c r="C58" s="93" t="s">
        <v>323</v>
      </c>
      <c r="D58" s="94" t="s">
        <v>382</v>
      </c>
      <c r="E58" s="95" t="s">
        <v>383</v>
      </c>
      <c r="F58" s="94" t="s">
        <v>99</v>
      </c>
      <c r="G58" s="96">
        <v>2</v>
      </c>
      <c r="H58" s="97">
        <v>0</v>
      </c>
      <c r="I58" s="97">
        <v>0</v>
      </c>
      <c r="J58" s="98">
        <f t="shared" si="1"/>
        <v>0</v>
      </c>
      <c r="K58" s="99">
        <v>0</v>
      </c>
      <c r="L58" s="100">
        <v>0</v>
      </c>
      <c r="M58" s="101">
        <f>Rekapitulace!$G$4*G58*H58</f>
        <v>0</v>
      </c>
      <c r="N58" s="101">
        <f>Rekapitulace!$H$4*G58*I58</f>
        <v>0</v>
      </c>
      <c r="O58" s="102"/>
    </row>
    <row r="59" spans="1:15" s="112" customFormat="1" x14ac:dyDescent="0.25">
      <c r="A59" s="104" t="s">
        <v>106</v>
      </c>
      <c r="B59" s="104" t="s">
        <v>62</v>
      </c>
      <c r="C59" s="104" t="s">
        <v>107</v>
      </c>
      <c r="D59" s="105" t="s">
        <v>108</v>
      </c>
      <c r="E59" s="105" t="s">
        <v>389</v>
      </c>
      <c r="F59" s="105" t="s">
        <v>344</v>
      </c>
      <c r="G59" s="106">
        <v>2</v>
      </c>
      <c r="H59" s="107">
        <v>0</v>
      </c>
      <c r="I59" s="107">
        <v>0</v>
      </c>
      <c r="J59" s="108">
        <f t="shared" si="1"/>
        <v>0</v>
      </c>
      <c r="K59" s="109">
        <v>0</v>
      </c>
      <c r="L59" s="110">
        <v>0</v>
      </c>
      <c r="M59" s="76">
        <f>Rekapitulace!$G$4*G59*H59</f>
        <v>0</v>
      </c>
      <c r="N59" s="76">
        <f>Rekapitulace!$H$4*G59*I59</f>
        <v>0</v>
      </c>
      <c r="O59" s="111"/>
    </row>
    <row r="60" spans="1:15" s="103" customFormat="1" ht="25.5" x14ac:dyDescent="0.25">
      <c r="A60" s="93" t="s">
        <v>53</v>
      </c>
      <c r="B60" s="93" t="s">
        <v>62</v>
      </c>
      <c r="C60" s="93" t="s">
        <v>323</v>
      </c>
      <c r="D60" s="94" t="s">
        <v>382</v>
      </c>
      <c r="E60" s="95" t="s">
        <v>383</v>
      </c>
      <c r="F60" s="94" t="s">
        <v>99</v>
      </c>
      <c r="G60" s="96">
        <v>1</v>
      </c>
      <c r="H60" s="97">
        <v>0</v>
      </c>
      <c r="I60" s="97">
        <v>0</v>
      </c>
      <c r="J60" s="98">
        <f t="shared" si="1"/>
        <v>0</v>
      </c>
      <c r="K60" s="99">
        <v>0</v>
      </c>
      <c r="L60" s="100">
        <v>0</v>
      </c>
      <c r="M60" s="101">
        <f>Rekapitulace!$G$4*G60*H60</f>
        <v>0</v>
      </c>
      <c r="N60" s="101">
        <f>Rekapitulace!$H$4*G60*I60</f>
        <v>0</v>
      </c>
      <c r="O60" s="102"/>
    </row>
    <row r="61" spans="1:15" s="103" customFormat="1" x14ac:dyDescent="0.25">
      <c r="A61" s="93" t="s">
        <v>106</v>
      </c>
      <c r="B61" s="93" t="s">
        <v>62</v>
      </c>
      <c r="C61" s="93" t="s">
        <v>107</v>
      </c>
      <c r="D61" s="94" t="s">
        <v>108</v>
      </c>
      <c r="E61" s="95" t="s">
        <v>422</v>
      </c>
      <c r="F61" s="94" t="s">
        <v>344</v>
      </c>
      <c r="G61" s="96">
        <v>1</v>
      </c>
      <c r="H61" s="97">
        <v>0</v>
      </c>
      <c r="I61" s="97">
        <v>0</v>
      </c>
      <c r="J61" s="98">
        <f t="shared" si="1"/>
        <v>0</v>
      </c>
      <c r="K61" s="99">
        <v>0</v>
      </c>
      <c r="L61" s="100">
        <v>0</v>
      </c>
      <c r="M61" s="101">
        <f>Rekapitulace!$G$4*G61*H61</f>
        <v>0</v>
      </c>
      <c r="N61" s="101">
        <f>Rekapitulace!$H$4*G61*I61</f>
        <v>0</v>
      </c>
      <c r="O61" s="102"/>
    </row>
    <row r="62" spans="1:15" s="103" customFormat="1" ht="25.5" x14ac:dyDescent="0.25">
      <c r="A62" s="93" t="s">
        <v>53</v>
      </c>
      <c r="B62" s="93" t="s">
        <v>62</v>
      </c>
      <c r="C62" s="93" t="s">
        <v>323</v>
      </c>
      <c r="D62" s="94" t="s">
        <v>390</v>
      </c>
      <c r="E62" s="95" t="s">
        <v>391</v>
      </c>
      <c r="F62" s="94" t="s">
        <v>99</v>
      </c>
      <c r="G62" s="96">
        <v>1</v>
      </c>
      <c r="H62" s="97">
        <v>0</v>
      </c>
      <c r="I62" s="97">
        <v>0</v>
      </c>
      <c r="J62" s="98">
        <f t="shared" si="1"/>
        <v>0</v>
      </c>
      <c r="K62" s="99">
        <v>0</v>
      </c>
      <c r="L62" s="100">
        <v>0</v>
      </c>
      <c r="M62" s="101">
        <f>Rekapitulace!$G$4*G62*H62</f>
        <v>0</v>
      </c>
      <c r="N62" s="101">
        <f>Rekapitulace!$H$4*G62*I62</f>
        <v>0</v>
      </c>
      <c r="O62" s="102"/>
    </row>
    <row r="63" spans="1:15" s="103" customFormat="1" x14ac:dyDescent="0.25">
      <c r="A63" s="93" t="s">
        <v>106</v>
      </c>
      <c r="B63" s="93" t="s">
        <v>62</v>
      </c>
      <c r="C63" s="93" t="s">
        <v>107</v>
      </c>
      <c r="D63" s="94" t="s">
        <v>108</v>
      </c>
      <c r="E63" s="95" t="s">
        <v>423</v>
      </c>
      <c r="F63" s="94" t="s">
        <v>344</v>
      </c>
      <c r="G63" s="96">
        <v>1</v>
      </c>
      <c r="H63" s="97">
        <v>0</v>
      </c>
      <c r="I63" s="97">
        <v>0</v>
      </c>
      <c r="J63" s="98">
        <f t="shared" si="1"/>
        <v>0</v>
      </c>
      <c r="K63" s="99">
        <v>0</v>
      </c>
      <c r="L63" s="100">
        <v>0</v>
      </c>
      <c r="M63" s="101">
        <f>Rekapitulace!$G$4*G63*H63</f>
        <v>0</v>
      </c>
      <c r="N63" s="101">
        <f>Rekapitulace!$H$4*G63*I63</f>
        <v>0</v>
      </c>
      <c r="O63" s="102"/>
    </row>
    <row r="64" spans="1:15" s="103" customFormat="1" x14ac:dyDescent="0.25">
      <c r="A64" s="93" t="s">
        <v>106</v>
      </c>
      <c r="B64" s="93" t="s">
        <v>62</v>
      </c>
      <c r="C64" s="93" t="s">
        <v>107</v>
      </c>
      <c r="D64" s="94" t="s">
        <v>108</v>
      </c>
      <c r="E64" s="95" t="s">
        <v>424</v>
      </c>
      <c r="F64" s="94" t="s">
        <v>344</v>
      </c>
      <c r="G64" s="96">
        <v>1</v>
      </c>
      <c r="H64" s="97">
        <v>0</v>
      </c>
      <c r="I64" s="97">
        <v>0</v>
      </c>
      <c r="J64" s="98">
        <f t="shared" si="1"/>
        <v>0</v>
      </c>
      <c r="K64" s="99">
        <v>0</v>
      </c>
      <c r="L64" s="100">
        <v>0</v>
      </c>
      <c r="M64" s="101">
        <f>Rekapitulace!$G$4*G64*H64</f>
        <v>0</v>
      </c>
      <c r="N64" s="101">
        <f>Rekapitulace!$H$4*G64*I64</f>
        <v>0</v>
      </c>
      <c r="O64" s="102"/>
    </row>
    <row r="65" spans="1:15" s="103" customFormat="1" x14ac:dyDescent="0.25">
      <c r="A65" s="93" t="s">
        <v>106</v>
      </c>
      <c r="B65" s="93" t="s">
        <v>62</v>
      </c>
      <c r="C65" s="93" t="s">
        <v>107</v>
      </c>
      <c r="D65" s="94" t="s">
        <v>108</v>
      </c>
      <c r="E65" s="95" t="s">
        <v>425</v>
      </c>
      <c r="F65" s="94" t="s">
        <v>344</v>
      </c>
      <c r="G65" s="96">
        <v>1</v>
      </c>
      <c r="H65" s="97">
        <v>0</v>
      </c>
      <c r="I65" s="97">
        <v>0</v>
      </c>
      <c r="J65" s="98">
        <f t="shared" si="1"/>
        <v>0</v>
      </c>
      <c r="K65" s="99">
        <v>0</v>
      </c>
      <c r="L65" s="100">
        <v>0</v>
      </c>
      <c r="M65" s="101">
        <f>Rekapitulace!$G$4*G65*H65</f>
        <v>0</v>
      </c>
      <c r="N65" s="101">
        <f>Rekapitulace!$H$4*G65*I65</f>
        <v>0</v>
      </c>
      <c r="O65" s="102"/>
    </row>
    <row r="66" spans="1:15" s="103" customFormat="1" ht="25.5" x14ac:dyDescent="0.25">
      <c r="A66" s="93" t="s">
        <v>53</v>
      </c>
      <c r="B66" s="93" t="s">
        <v>62</v>
      </c>
      <c r="C66" s="93" t="s">
        <v>323</v>
      </c>
      <c r="D66" s="94" t="s">
        <v>392</v>
      </c>
      <c r="E66" s="95" t="s">
        <v>393</v>
      </c>
      <c r="F66" s="94" t="s">
        <v>99</v>
      </c>
      <c r="G66" s="96">
        <v>2</v>
      </c>
      <c r="H66" s="97">
        <v>0</v>
      </c>
      <c r="I66" s="97">
        <v>0</v>
      </c>
      <c r="J66" s="98">
        <f t="shared" si="1"/>
        <v>0</v>
      </c>
      <c r="K66" s="99">
        <v>0</v>
      </c>
      <c r="L66" s="100">
        <v>0</v>
      </c>
      <c r="M66" s="101">
        <f>Rekapitulace!$G$4*G66*H66</f>
        <v>0</v>
      </c>
      <c r="N66" s="101">
        <f>Rekapitulace!$H$4*G66*I66</f>
        <v>0</v>
      </c>
      <c r="O66" s="102"/>
    </row>
    <row r="67" spans="1:15" s="112" customFormat="1" x14ac:dyDescent="0.25">
      <c r="A67" s="104" t="s">
        <v>106</v>
      </c>
      <c r="B67" s="104" t="s">
        <v>62</v>
      </c>
      <c r="C67" s="104" t="s">
        <v>107</v>
      </c>
      <c r="D67" s="105" t="s">
        <v>108</v>
      </c>
      <c r="E67" s="105" t="s">
        <v>394</v>
      </c>
      <c r="F67" s="105" t="s">
        <v>338</v>
      </c>
      <c r="G67" s="106">
        <v>2</v>
      </c>
      <c r="H67" s="107">
        <v>0</v>
      </c>
      <c r="I67" s="107">
        <v>0</v>
      </c>
      <c r="J67" s="108">
        <f t="shared" si="1"/>
        <v>0</v>
      </c>
      <c r="K67" s="109">
        <v>0</v>
      </c>
      <c r="L67" s="110">
        <v>0</v>
      </c>
      <c r="M67" s="76">
        <f>Rekapitulace!$G$4*G67*H67</f>
        <v>0</v>
      </c>
      <c r="N67" s="76">
        <f>Rekapitulace!$H$4*G67*I67</f>
        <v>0</v>
      </c>
      <c r="O67" s="111"/>
    </row>
    <row r="68" spans="1:15" s="103" customFormat="1" x14ac:dyDescent="0.25">
      <c r="A68" s="93" t="s">
        <v>106</v>
      </c>
      <c r="B68" s="93" t="s">
        <v>62</v>
      </c>
      <c r="C68" s="93" t="s">
        <v>107</v>
      </c>
      <c r="D68" s="94" t="s">
        <v>108</v>
      </c>
      <c r="E68" s="95" t="s">
        <v>426</v>
      </c>
      <c r="F68" s="94" t="s">
        <v>338</v>
      </c>
      <c r="G68" s="96">
        <v>4</v>
      </c>
      <c r="H68" s="97">
        <v>0</v>
      </c>
      <c r="I68" s="97">
        <v>0</v>
      </c>
      <c r="J68" s="98">
        <f t="shared" si="1"/>
        <v>0</v>
      </c>
      <c r="K68" s="99">
        <v>0</v>
      </c>
      <c r="L68" s="100">
        <v>0</v>
      </c>
      <c r="M68" s="101">
        <f>Rekapitulace!$G$4*G68*H68</f>
        <v>0</v>
      </c>
      <c r="N68" s="101">
        <f>Rekapitulace!$H$4*G68*I68</f>
        <v>0</v>
      </c>
      <c r="O68" s="102"/>
    </row>
    <row r="69" spans="1:15" s="103" customFormat="1" ht="25.5" x14ac:dyDescent="0.25">
      <c r="A69" s="93" t="s">
        <v>53</v>
      </c>
      <c r="B69" s="93" t="s">
        <v>62</v>
      </c>
      <c r="C69" s="93" t="s">
        <v>323</v>
      </c>
      <c r="D69" s="94" t="s">
        <v>395</v>
      </c>
      <c r="E69" s="95" t="s">
        <v>396</v>
      </c>
      <c r="F69" s="94" t="s">
        <v>99</v>
      </c>
      <c r="G69" s="96">
        <v>2</v>
      </c>
      <c r="H69" s="97">
        <v>0</v>
      </c>
      <c r="I69" s="97">
        <v>0</v>
      </c>
      <c r="J69" s="98">
        <f t="shared" si="1"/>
        <v>0</v>
      </c>
      <c r="K69" s="99">
        <v>0</v>
      </c>
      <c r="L69" s="100">
        <v>0</v>
      </c>
      <c r="M69" s="101">
        <f>Rekapitulace!$G$4*G69*H69</f>
        <v>0</v>
      </c>
      <c r="N69" s="101">
        <f>Rekapitulace!$H$4*G69*I69</f>
        <v>0</v>
      </c>
      <c r="O69" s="102"/>
    </row>
    <row r="70" spans="1:15" s="112" customFormat="1" x14ac:dyDescent="0.25">
      <c r="A70" s="104" t="s">
        <v>106</v>
      </c>
      <c r="B70" s="104" t="s">
        <v>62</v>
      </c>
      <c r="C70" s="104" t="s">
        <v>107</v>
      </c>
      <c r="D70" s="105" t="s">
        <v>108</v>
      </c>
      <c r="E70" s="105" t="s">
        <v>397</v>
      </c>
      <c r="F70" s="105" t="s">
        <v>338</v>
      </c>
      <c r="G70" s="106">
        <v>2</v>
      </c>
      <c r="H70" s="107">
        <v>0</v>
      </c>
      <c r="I70" s="107">
        <v>0</v>
      </c>
      <c r="J70" s="108">
        <f t="shared" si="1"/>
        <v>0</v>
      </c>
      <c r="K70" s="109">
        <v>0</v>
      </c>
      <c r="L70" s="110">
        <v>0</v>
      </c>
      <c r="M70" s="76">
        <f>Rekapitulace!$G$4*G70*H70</f>
        <v>0</v>
      </c>
      <c r="N70" s="76">
        <f>Rekapitulace!$H$4*G70*I70</f>
        <v>0</v>
      </c>
      <c r="O70" s="111"/>
    </row>
    <row r="71" spans="1:15" s="112" customFormat="1" x14ac:dyDescent="0.25">
      <c r="A71" s="104" t="s">
        <v>53</v>
      </c>
      <c r="B71" s="104" t="s">
        <v>62</v>
      </c>
      <c r="C71" s="104" t="s">
        <v>323</v>
      </c>
      <c r="D71" s="105" t="s">
        <v>398</v>
      </c>
      <c r="E71" s="105" t="s">
        <v>399</v>
      </c>
      <c r="F71" s="105" t="s">
        <v>99</v>
      </c>
      <c r="G71" s="106">
        <v>3</v>
      </c>
      <c r="H71" s="107">
        <v>0</v>
      </c>
      <c r="I71" s="107">
        <v>0</v>
      </c>
      <c r="J71" s="108">
        <f t="shared" si="1"/>
        <v>0</v>
      </c>
      <c r="K71" s="109">
        <v>0</v>
      </c>
      <c r="L71" s="110">
        <v>0</v>
      </c>
      <c r="M71" s="76">
        <f>Rekapitulace!$G$4*G71*H71</f>
        <v>0</v>
      </c>
      <c r="N71" s="76">
        <f>Rekapitulace!$H$4*G71*I71</f>
        <v>0</v>
      </c>
      <c r="O71" s="111"/>
    </row>
    <row r="72" spans="1:15" s="112" customFormat="1" x14ac:dyDescent="0.25">
      <c r="A72" s="104" t="s">
        <v>53</v>
      </c>
      <c r="B72" s="104" t="s">
        <v>62</v>
      </c>
      <c r="C72" s="104" t="s">
        <v>365</v>
      </c>
      <c r="D72" s="105" t="s">
        <v>400</v>
      </c>
      <c r="E72" s="105" t="s">
        <v>401</v>
      </c>
      <c r="F72" s="105" t="s">
        <v>321</v>
      </c>
      <c r="G72" s="106">
        <v>6</v>
      </c>
      <c r="H72" s="107">
        <v>0</v>
      </c>
      <c r="I72" s="107">
        <v>0</v>
      </c>
      <c r="J72" s="108">
        <f t="shared" si="1"/>
        <v>0</v>
      </c>
      <c r="K72" s="109">
        <v>0</v>
      </c>
      <c r="L72" s="110">
        <v>0</v>
      </c>
      <c r="M72" s="76">
        <f>Rekapitulace!$G$4*G72*H72</f>
        <v>0</v>
      </c>
      <c r="N72" s="76">
        <f>Rekapitulace!$H$4*G72*I72</f>
        <v>0</v>
      </c>
      <c r="O72" s="111"/>
    </row>
    <row r="73" spans="1:15" s="113" customFormat="1" x14ac:dyDescent="0.25">
      <c r="A73" s="68" t="s">
        <v>50</v>
      </c>
      <c r="B73" s="68" t="s">
        <v>286</v>
      </c>
      <c r="C73" s="68"/>
      <c r="D73" s="69" t="s">
        <v>287</v>
      </c>
      <c r="E73" s="70" t="s">
        <v>288</v>
      </c>
      <c r="F73" s="69"/>
      <c r="G73" s="71">
        <v>0</v>
      </c>
      <c r="H73" s="72"/>
      <c r="I73" s="81"/>
      <c r="J73" s="73">
        <f>SUBTOTAL(9,J74:J76)</f>
        <v>0</v>
      </c>
      <c r="K73" s="82">
        <v>0</v>
      </c>
      <c r="L73" s="74">
        <v>0</v>
      </c>
      <c r="M73" s="73">
        <f>SUBTOTAL(9,M74:M76)</f>
        <v>0</v>
      </c>
      <c r="N73" s="73">
        <f>SUBTOTAL(9,N74:N76)</f>
        <v>0</v>
      </c>
      <c r="O73" s="69"/>
    </row>
    <row r="74" spans="1:15" s="112" customFormat="1" x14ac:dyDescent="0.25">
      <c r="A74" s="104" t="s">
        <v>53</v>
      </c>
      <c r="B74" s="104" t="s">
        <v>287</v>
      </c>
      <c r="C74" s="104" t="s">
        <v>287</v>
      </c>
      <c r="D74" s="105" t="s">
        <v>287</v>
      </c>
      <c r="E74" s="105" t="s">
        <v>402</v>
      </c>
      <c r="F74" s="105" t="s">
        <v>290</v>
      </c>
      <c r="G74" s="106">
        <v>1</v>
      </c>
      <c r="H74" s="107">
        <v>0</v>
      </c>
      <c r="I74" s="107">
        <v>0</v>
      </c>
      <c r="J74" s="108">
        <f>ROUND(G74*(H74+I74),2)</f>
        <v>0</v>
      </c>
      <c r="K74" s="109">
        <v>0</v>
      </c>
      <c r="L74" s="110">
        <v>0</v>
      </c>
      <c r="M74" s="76">
        <f>Rekapitulace!$G$4*G74*H74</f>
        <v>0</v>
      </c>
      <c r="N74" s="76">
        <f>Rekapitulace!$H$4*G74*I74</f>
        <v>0</v>
      </c>
      <c r="O74" s="111"/>
    </row>
    <row r="75" spans="1:15" s="112" customFormat="1" x14ac:dyDescent="0.25">
      <c r="A75" s="104" t="s">
        <v>53</v>
      </c>
      <c r="B75" s="104" t="s">
        <v>287</v>
      </c>
      <c r="C75" s="104" t="s">
        <v>287</v>
      </c>
      <c r="D75" s="105" t="s">
        <v>287</v>
      </c>
      <c r="E75" s="105" t="s">
        <v>289</v>
      </c>
      <c r="F75" s="105" t="s">
        <v>290</v>
      </c>
      <c r="G75" s="106">
        <v>1</v>
      </c>
      <c r="H75" s="107">
        <v>0</v>
      </c>
      <c r="I75" s="107">
        <v>0</v>
      </c>
      <c r="J75" s="108">
        <f>ROUND(G75*(H75+I75),2)</f>
        <v>0</v>
      </c>
      <c r="K75" s="109">
        <v>0</v>
      </c>
      <c r="L75" s="110">
        <v>0</v>
      </c>
      <c r="M75" s="76">
        <f>Rekapitulace!$G$4*G75*H75</f>
        <v>0</v>
      </c>
      <c r="N75" s="76">
        <f>Rekapitulace!$H$4*G75*I75</f>
        <v>0</v>
      </c>
      <c r="O75" s="111"/>
    </row>
    <row r="76" spans="1:15" s="112" customFormat="1" x14ac:dyDescent="0.25">
      <c r="A76" s="104" t="s">
        <v>53</v>
      </c>
      <c r="B76" s="104" t="s">
        <v>287</v>
      </c>
      <c r="C76" s="104" t="s">
        <v>287</v>
      </c>
      <c r="D76" s="105" t="s">
        <v>287</v>
      </c>
      <c r="E76" s="105" t="s">
        <v>403</v>
      </c>
      <c r="F76" s="105" t="s">
        <v>290</v>
      </c>
      <c r="G76" s="106">
        <v>1</v>
      </c>
      <c r="H76" s="107">
        <v>0</v>
      </c>
      <c r="I76" s="107">
        <v>0</v>
      </c>
      <c r="J76" s="108">
        <f>ROUND(G76*(H76+I76),2)</f>
        <v>0</v>
      </c>
      <c r="K76" s="109">
        <v>0</v>
      </c>
      <c r="L76" s="110">
        <v>0</v>
      </c>
      <c r="M76" s="76">
        <f>Rekapitulace!$G$4*G76*H76</f>
        <v>0</v>
      </c>
      <c r="N76" s="76">
        <f>Rekapitulace!$H$4*G76*I76</f>
        <v>0</v>
      </c>
      <c r="O76" s="111"/>
    </row>
    <row r="77" spans="1:15" x14ac:dyDescent="0.25">
      <c r="A77" s="59"/>
      <c r="B77" s="59"/>
      <c r="C77" s="59"/>
      <c r="D77" s="60"/>
      <c r="E77" s="61"/>
      <c r="F77" s="60"/>
      <c r="G77" s="62"/>
      <c r="H77" s="63"/>
      <c r="I77" s="63"/>
      <c r="J77" s="64">
        <f>ROUND(G77*(H77+I77),2)</f>
        <v>0</v>
      </c>
      <c r="K77" s="65"/>
      <c r="L77" s="66"/>
      <c r="M77" s="63">
        <f>Rekapitulace!$G$4*G77*H77</f>
        <v>0</v>
      </c>
      <c r="N77" s="63">
        <f>Rekapitulace!$H$4*G77*I77</f>
        <v>0</v>
      </c>
      <c r="O77" s="67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/>
      <c r="E79" s="4"/>
      <c r="F79" s="39" t="s">
        <v>32</v>
      </c>
      <c r="G79" s="2"/>
      <c r="H79" s="2"/>
      <c r="I79" s="2"/>
      <c r="J79" s="40">
        <f>SUBTOTAL(9,J7:J77)</f>
        <v>0</v>
      </c>
      <c r="K79" s="4"/>
      <c r="L79" s="4"/>
      <c r="M79" s="4"/>
      <c r="N79" s="4"/>
      <c r="O79" s="4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5">
      <c r="A81" s="4"/>
      <c r="B81" s="4"/>
      <c r="C81" s="4"/>
      <c r="D81" s="4"/>
      <c r="E81" s="4"/>
      <c r="F81" s="41" t="s">
        <v>33</v>
      </c>
      <c r="G81" s="4"/>
      <c r="H81" s="42">
        <f>H6</f>
        <v>0.15</v>
      </c>
      <c r="I81" s="4"/>
      <c r="J81" s="43">
        <f>ROUND(SUBTOTAL(9,M7:M77)+0,2)</f>
        <v>0</v>
      </c>
      <c r="K81" s="4"/>
      <c r="L81" s="4"/>
      <c r="M81" s="4"/>
      <c r="N81" s="4"/>
      <c r="O81" s="4"/>
    </row>
    <row r="82" spans="1:15" x14ac:dyDescent="0.25">
      <c r="A82" s="4"/>
      <c r="B82" s="4"/>
      <c r="C82" s="4"/>
      <c r="D82" s="4"/>
      <c r="E82" s="4"/>
      <c r="F82" s="41" t="s">
        <v>34</v>
      </c>
      <c r="G82" s="4"/>
      <c r="H82" s="42">
        <f>I6</f>
        <v>0.21</v>
      </c>
      <c r="I82" s="4"/>
      <c r="J82" s="43">
        <f>ROUND(SUBTOTAL(9,N7:N77)+0,2)</f>
        <v>0</v>
      </c>
      <c r="K82" s="4"/>
      <c r="L82" s="4"/>
      <c r="M82" s="4"/>
      <c r="N82" s="4"/>
      <c r="O82" s="4"/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4"/>
      <c r="B84" s="4"/>
      <c r="C84" s="4"/>
      <c r="D84" s="4"/>
      <c r="E84" s="4"/>
      <c r="F84" s="39" t="s">
        <v>13</v>
      </c>
      <c r="G84" s="2"/>
      <c r="H84" s="2"/>
      <c r="I84" s="2"/>
      <c r="J84" s="40">
        <f>ROUND(J79+J81+J82,2)</f>
        <v>0</v>
      </c>
      <c r="K84" s="4"/>
      <c r="L84" s="4"/>
      <c r="M84" s="4"/>
      <c r="N84" s="4"/>
      <c r="O84" s="4"/>
    </row>
  </sheetData>
  <pageMargins left="0.7" right="0.7" top="1" bottom="1" header="0.5" footer="0.5"/>
  <pageSetup paperSize="9" scale="80" orientation="landscape" r:id="rId1"/>
  <headerFooter>
    <oddHeader>&amp;C&amp;A&amp;RStrana: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</vt:lpstr>
      <vt:lpstr>1</vt:lpstr>
      <vt:lpstr>2</vt:lpstr>
      <vt:lpstr>3</vt:lpstr>
      <vt:lpstr>4</vt:lpstr>
      <vt:lpstr>5</vt:lpstr>
      <vt:lpstr>6</vt:lpstr>
      <vt:lpstr>7</vt:lpstr>
      <vt:lpstr>8</vt:lpstr>
      <vt:lpstr>'1'!Názvy_tisku</vt:lpstr>
      <vt:lpstr>'2'!Názvy_tisku</vt:lpstr>
      <vt:lpstr>'3'!Názvy_tisku</vt:lpstr>
      <vt:lpstr>'4'!Názvy_tisku</vt:lpstr>
      <vt:lpstr>'5'!Názvy_tisku</vt:lpstr>
      <vt:lpstr>'6'!Názvy_tisku</vt:lpstr>
      <vt:lpstr>'7'!Názvy_tisku</vt:lpstr>
      <vt:lpstr>'8'!Názvy_tisku</vt:lpstr>
      <vt:lpstr>Rekapitulace!Názvy_tisku</vt:lpstr>
      <vt:lpstr>'1'!Oblast_tisku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Bočanová Iveta</dc:creator>
  <cp:lastModifiedBy>matrika-u</cp:lastModifiedBy>
  <dcterms:created xsi:type="dcterms:W3CDTF">2022-02-04T13:02:41Z</dcterms:created>
  <dcterms:modified xsi:type="dcterms:W3CDTF">2022-02-07T14:58:55Z</dcterms:modified>
</cp:coreProperties>
</file>