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O:\internet\dokumenty na internet\2021\červen\"/>
    </mc:Choice>
  </mc:AlternateContent>
  <xr:revisionPtr revIDLastSave="0" documentId="8_{4AC9FEB8-4D33-40B2-81AF-FABEC175A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1.1 - Stavební řešení" sheetId="2" r:id="rId2"/>
    <sheet name="1.1.1 - Plynovod" sheetId="3" r:id="rId3"/>
    <sheet name="1.1.2 - Ústřední topení" sheetId="4" r:id="rId4"/>
    <sheet name="2.1 - Stavební řešení" sheetId="5" r:id="rId5"/>
    <sheet name="2.1.1 - zdravotechnika" sheetId="6" r:id="rId6"/>
    <sheet name="2.1.2 - elektroinstalace" sheetId="7" r:id="rId7"/>
  </sheets>
  <definedNames>
    <definedName name="_xlnm._FilterDatabase" localSheetId="1" hidden="1">'1.1 - Stavební řešení'!$C$133:$K$207</definedName>
    <definedName name="_xlnm._FilterDatabase" localSheetId="2" hidden="1">'1.1.1 - Plynovod'!$C$131:$K$166</definedName>
    <definedName name="_xlnm._FilterDatabase" localSheetId="3" hidden="1">'1.1.2 - Ústřední topení'!$C$142:$K$287</definedName>
    <definedName name="_xlnm._FilterDatabase" localSheetId="4" hidden="1">'2.1 - Stavební řešení'!$C$145:$K$427</definedName>
    <definedName name="_xlnm._FilterDatabase" localSheetId="5" hidden="1">'2.1.1 - zdravotechnika'!$C$131:$K$197</definedName>
    <definedName name="_xlnm._FilterDatabase" localSheetId="6" hidden="1">'2.1.2 - elektroinstalace'!$C$127:$K$190</definedName>
    <definedName name="_xlnm.Print_Titles" localSheetId="1">'1.1 - Stavební řešení'!$133:$133</definedName>
    <definedName name="_xlnm.Print_Titles" localSheetId="2">'1.1.1 - Plynovod'!$131:$131</definedName>
    <definedName name="_xlnm.Print_Titles" localSheetId="3">'1.1.2 - Ústřední topení'!$142:$142</definedName>
    <definedName name="_xlnm.Print_Titles" localSheetId="4">'2.1 - Stavební řešení'!$145:$145</definedName>
    <definedName name="_xlnm.Print_Titles" localSheetId="5">'2.1.1 - zdravotechnika'!$131:$131</definedName>
    <definedName name="_xlnm.Print_Titles" localSheetId="6">'2.1.2 - elektroinstalace'!$127:$127</definedName>
    <definedName name="_xlnm.Print_Titles" localSheetId="0">'Rekapitulace stavby'!$92:$92</definedName>
    <definedName name="_xlnm.Print_Area" localSheetId="1">'1.1 - Stavební řešení'!$C$4:$J$76,'1.1 - Stavební řešení'!$C$82:$J$113,'1.1 - Stavební řešení'!$C$119:$J$207</definedName>
    <definedName name="_xlnm.Print_Area" localSheetId="2">'1.1.1 - Plynovod'!$C$4:$J$76,'1.1.1 - Plynovod'!$C$82:$J$109,'1.1.1 - Plynovod'!$C$115:$J$166</definedName>
    <definedName name="_xlnm.Print_Area" localSheetId="3">'1.1.2 - Ústřední topení'!$C$4:$J$76,'1.1.2 - Ústřední topení'!$C$82:$J$120,'1.1.2 - Ústřední topení'!$C$126:$J$287</definedName>
    <definedName name="_xlnm.Print_Area" localSheetId="4">'2.1 - Stavební řešení'!$C$4:$J$76,'2.1 - Stavební řešení'!$C$82:$J$125,'2.1 - Stavební řešení'!$C$131:$J$427</definedName>
    <definedName name="_xlnm.Print_Area" localSheetId="5">'2.1.1 - zdravotechnika'!$C$4:$J$76,'2.1.1 - zdravotechnika'!$C$82:$J$109,'2.1.1 - zdravotechnika'!$C$115:$J$197</definedName>
    <definedName name="_xlnm.Print_Area" localSheetId="6">'2.1.2 - elektroinstalace'!$C$4:$J$76,'2.1.2 - elektroinstalace'!$C$82:$J$105,'2.1.2 - elektroinstalace'!$C$111:$J$190</definedName>
    <definedName name="_xlnm.Print_Area" localSheetId="0">'Rekapitulace stavby'!$D$4:$AO$76,'Rekapitulace stavby'!$C$82:$AQ$105</definedName>
  </definedNames>
  <calcPr calcId="191029"/>
</workbook>
</file>

<file path=xl/calcChain.xml><?xml version="1.0" encoding="utf-8"?>
<calcChain xmlns="http://schemas.openxmlformats.org/spreadsheetml/2006/main">
  <c r="BK386" i="5" l="1"/>
  <c r="BI386" i="5"/>
  <c r="BH386" i="5"/>
  <c r="BG386" i="5"/>
  <c r="BF386" i="5"/>
  <c r="T386" i="5"/>
  <c r="R386" i="5"/>
  <c r="P386" i="5"/>
  <c r="J386" i="5"/>
  <c r="BE386" i="5" s="1"/>
  <c r="BK279" i="5"/>
  <c r="BI279" i="5"/>
  <c r="BH279" i="5"/>
  <c r="BG279" i="5"/>
  <c r="BF279" i="5"/>
  <c r="T279" i="5"/>
  <c r="R279" i="5"/>
  <c r="P279" i="5"/>
  <c r="J279" i="5"/>
  <c r="BE279" i="5" s="1"/>
  <c r="BK400" i="5"/>
  <c r="BI400" i="5"/>
  <c r="BH400" i="5"/>
  <c r="BG400" i="5"/>
  <c r="BF400" i="5"/>
  <c r="T400" i="5"/>
  <c r="R400" i="5"/>
  <c r="P400" i="5"/>
  <c r="J400" i="5"/>
  <c r="BE400" i="5" s="1"/>
  <c r="BK204" i="5"/>
  <c r="BI204" i="5"/>
  <c r="BH204" i="5"/>
  <c r="BG204" i="5"/>
  <c r="BF204" i="5"/>
  <c r="T204" i="5"/>
  <c r="R204" i="5"/>
  <c r="P204" i="5"/>
  <c r="J204" i="5"/>
  <c r="BE204" i="5" s="1"/>
  <c r="BK184" i="7"/>
  <c r="BI184" i="7"/>
  <c r="BH184" i="7"/>
  <c r="BG184" i="7"/>
  <c r="BF184" i="7"/>
  <c r="T184" i="7"/>
  <c r="R184" i="7"/>
  <c r="P184" i="7"/>
  <c r="J184" i="7"/>
  <c r="BE184" i="7" s="1"/>
  <c r="BK349" i="5"/>
  <c r="BI349" i="5"/>
  <c r="BH349" i="5"/>
  <c r="BG349" i="5"/>
  <c r="BF349" i="5"/>
  <c r="T349" i="5"/>
  <c r="R349" i="5"/>
  <c r="P349" i="5"/>
  <c r="J349" i="5"/>
  <c r="BE349" i="5" s="1"/>
  <c r="BK416" i="5"/>
  <c r="BI416" i="5"/>
  <c r="BH416" i="5"/>
  <c r="BG416" i="5"/>
  <c r="BF416" i="5"/>
  <c r="T416" i="5"/>
  <c r="R416" i="5"/>
  <c r="P416" i="5"/>
  <c r="J416" i="5"/>
  <c r="BE416" i="5" s="1"/>
  <c r="BK330" i="5"/>
  <c r="BI330" i="5"/>
  <c r="BH330" i="5"/>
  <c r="BG330" i="5"/>
  <c r="BF330" i="5"/>
  <c r="T330" i="5"/>
  <c r="R330" i="5"/>
  <c r="P330" i="5"/>
  <c r="J330" i="5"/>
  <c r="BE330" i="5" s="1"/>
  <c r="BK235" i="5"/>
  <c r="BI235" i="5"/>
  <c r="BH235" i="5"/>
  <c r="BG235" i="5"/>
  <c r="BF235" i="5"/>
  <c r="T235" i="5"/>
  <c r="R235" i="5"/>
  <c r="P235" i="5"/>
  <c r="J235" i="5"/>
  <c r="BE235" i="5" s="1"/>
  <c r="H329" i="5" l="1"/>
  <c r="H234" i="5"/>
  <c r="J41" i="7"/>
  <c r="J40" i="7"/>
  <c r="AY104" i="1" s="1"/>
  <c r="J39" i="7"/>
  <c r="AX104" i="1" s="1"/>
  <c r="BI190" i="7"/>
  <c r="BH190" i="7"/>
  <c r="BG190" i="7"/>
  <c r="BF190" i="7"/>
  <c r="T190" i="7"/>
  <c r="T189" i="7"/>
  <c r="R190" i="7"/>
  <c r="R189" i="7" s="1"/>
  <c r="P190" i="7"/>
  <c r="P189" i="7"/>
  <c r="BI188" i="7"/>
  <c r="BH188" i="7"/>
  <c r="BG188" i="7"/>
  <c r="BF188" i="7"/>
  <c r="T188" i="7"/>
  <c r="T187" i="7" s="1"/>
  <c r="T186" i="7" s="1"/>
  <c r="R188" i="7"/>
  <c r="R187" i="7"/>
  <c r="P188" i="7"/>
  <c r="P187" i="7"/>
  <c r="P186" i="7" s="1"/>
  <c r="BI185" i="7"/>
  <c r="BH185" i="7"/>
  <c r="BG185" i="7"/>
  <c r="BF185" i="7"/>
  <c r="T185" i="7"/>
  <c r="R185" i="7"/>
  <c r="P185" i="7"/>
  <c r="BI183" i="7"/>
  <c r="BH183" i="7"/>
  <c r="BG183" i="7"/>
  <c r="BF183" i="7"/>
  <c r="T183" i="7"/>
  <c r="R183" i="7"/>
  <c r="P183" i="7"/>
  <c r="BI182" i="7"/>
  <c r="BH182" i="7"/>
  <c r="BG182" i="7"/>
  <c r="BF182" i="7"/>
  <c r="T182" i="7"/>
  <c r="R182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6" i="7"/>
  <c r="BH176" i="7"/>
  <c r="BG176" i="7"/>
  <c r="BF176" i="7"/>
  <c r="T176" i="7"/>
  <c r="R176" i="7"/>
  <c r="P176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7" i="7"/>
  <c r="BH167" i="7"/>
  <c r="BG167" i="7"/>
  <c r="BF167" i="7"/>
  <c r="T167" i="7"/>
  <c r="R167" i="7"/>
  <c r="P167" i="7"/>
  <c r="BI166" i="7"/>
  <c r="BH166" i="7"/>
  <c r="BG166" i="7"/>
  <c r="BF166" i="7"/>
  <c r="T166" i="7"/>
  <c r="R166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8" i="7"/>
  <c r="BH158" i="7"/>
  <c r="BG158" i="7"/>
  <c r="BF158" i="7"/>
  <c r="T158" i="7"/>
  <c r="R158" i="7"/>
  <c r="P158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1" i="7"/>
  <c r="BH151" i="7"/>
  <c r="BG151" i="7"/>
  <c r="BF151" i="7"/>
  <c r="T151" i="7"/>
  <c r="R151" i="7"/>
  <c r="P151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F122" i="7"/>
  <c r="E120" i="7"/>
  <c r="F93" i="7"/>
  <c r="E91" i="7"/>
  <c r="J28" i="7"/>
  <c r="E28" i="7"/>
  <c r="J125" i="7" s="1"/>
  <c r="J27" i="7"/>
  <c r="J25" i="7"/>
  <c r="E25" i="7"/>
  <c r="J124" i="7" s="1"/>
  <c r="J24" i="7"/>
  <c r="J22" i="7"/>
  <c r="E22" i="7"/>
  <c r="F96" i="7" s="1"/>
  <c r="J21" i="7"/>
  <c r="J19" i="7"/>
  <c r="E19" i="7"/>
  <c r="F124" i="7" s="1"/>
  <c r="J18" i="7"/>
  <c r="J16" i="7"/>
  <c r="J93" i="7" s="1"/>
  <c r="E7" i="7"/>
  <c r="E114" i="7" s="1"/>
  <c r="J41" i="6"/>
  <c r="J40" i="6"/>
  <c r="AY103" i="1" s="1"/>
  <c r="J39" i="6"/>
  <c r="AX103" i="1"/>
  <c r="BI197" i="6"/>
  <c r="BH197" i="6"/>
  <c r="BG197" i="6"/>
  <c r="BF197" i="6"/>
  <c r="T197" i="6"/>
  <c r="T196" i="6" s="1"/>
  <c r="R197" i="6"/>
  <c r="R196" i="6"/>
  <c r="P197" i="6"/>
  <c r="P196" i="6" s="1"/>
  <c r="BI195" i="6"/>
  <c r="BH195" i="6"/>
  <c r="BG195" i="6"/>
  <c r="BF195" i="6"/>
  <c r="T195" i="6"/>
  <c r="T194" i="6"/>
  <c r="R195" i="6"/>
  <c r="R194" i="6" s="1"/>
  <c r="R193" i="6" s="1"/>
  <c r="P195" i="6"/>
  <c r="P194" i="6" s="1"/>
  <c r="P193" i="6" s="1"/>
  <c r="BI192" i="6"/>
  <c r="BH192" i="6"/>
  <c r="BG192" i="6"/>
  <c r="BF192" i="6"/>
  <c r="T192" i="6"/>
  <c r="R192" i="6"/>
  <c r="P192" i="6"/>
  <c r="BI191" i="6"/>
  <c r="BH191" i="6"/>
  <c r="BG191" i="6"/>
  <c r="BF191" i="6"/>
  <c r="T191" i="6"/>
  <c r="R191" i="6"/>
  <c r="P191" i="6"/>
  <c r="BI190" i="6"/>
  <c r="BH190" i="6"/>
  <c r="BG190" i="6"/>
  <c r="BF190" i="6"/>
  <c r="T190" i="6"/>
  <c r="R190" i="6"/>
  <c r="P190" i="6"/>
  <c r="BI188" i="6"/>
  <c r="BH188" i="6"/>
  <c r="BG188" i="6"/>
  <c r="BF188" i="6"/>
  <c r="T188" i="6"/>
  <c r="R188" i="6"/>
  <c r="P188" i="6"/>
  <c r="BI187" i="6"/>
  <c r="BH187" i="6"/>
  <c r="BG187" i="6"/>
  <c r="BF187" i="6"/>
  <c r="T187" i="6"/>
  <c r="R187" i="6"/>
  <c r="P187" i="6"/>
  <c r="BI186" i="6"/>
  <c r="BH186" i="6"/>
  <c r="BG186" i="6"/>
  <c r="BF186" i="6"/>
  <c r="T186" i="6"/>
  <c r="R186" i="6"/>
  <c r="P186" i="6"/>
  <c r="BI185" i="6"/>
  <c r="BH185" i="6"/>
  <c r="BG185" i="6"/>
  <c r="BF185" i="6"/>
  <c r="T185" i="6"/>
  <c r="R185" i="6"/>
  <c r="P185" i="6"/>
  <c r="BI184" i="6"/>
  <c r="BH184" i="6"/>
  <c r="BG184" i="6"/>
  <c r="BF184" i="6"/>
  <c r="T184" i="6"/>
  <c r="R184" i="6"/>
  <c r="P184" i="6"/>
  <c r="BI183" i="6"/>
  <c r="BH183" i="6"/>
  <c r="BG183" i="6"/>
  <c r="BF183" i="6"/>
  <c r="T183" i="6"/>
  <c r="R183" i="6"/>
  <c r="P183" i="6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6" i="6"/>
  <c r="BH156" i="6"/>
  <c r="BG156" i="6"/>
  <c r="BF156" i="6"/>
  <c r="T156" i="6"/>
  <c r="R156" i="6"/>
  <c r="P156" i="6"/>
  <c r="BI155" i="6"/>
  <c r="BH155" i="6"/>
  <c r="BG155" i="6"/>
  <c r="BF155" i="6"/>
  <c r="T155" i="6"/>
  <c r="R155" i="6"/>
  <c r="P155" i="6"/>
  <c r="BI154" i="6"/>
  <c r="BH154" i="6"/>
  <c r="BG154" i="6"/>
  <c r="BF154" i="6"/>
  <c r="T154" i="6"/>
  <c r="R154" i="6"/>
  <c r="P154" i="6"/>
  <c r="BI153" i="6"/>
  <c r="BH153" i="6"/>
  <c r="BG153" i="6"/>
  <c r="BF153" i="6"/>
  <c r="T153" i="6"/>
  <c r="R153" i="6"/>
  <c r="P153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7" i="6"/>
  <c r="BH147" i="6"/>
  <c r="BG147" i="6"/>
  <c r="BF147" i="6"/>
  <c r="T147" i="6"/>
  <c r="R147" i="6"/>
  <c r="P147" i="6"/>
  <c r="BI146" i="6"/>
  <c r="BH146" i="6"/>
  <c r="BG146" i="6"/>
  <c r="BF146" i="6"/>
  <c r="T146" i="6"/>
  <c r="R146" i="6"/>
  <c r="P146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F126" i="6"/>
  <c r="E124" i="6"/>
  <c r="F93" i="6"/>
  <c r="E91" i="6"/>
  <c r="J28" i="6"/>
  <c r="E28" i="6"/>
  <c r="J96" i="6" s="1"/>
  <c r="J27" i="6"/>
  <c r="J25" i="6"/>
  <c r="E25" i="6"/>
  <c r="J95" i="6" s="1"/>
  <c r="J24" i="6"/>
  <c r="J22" i="6"/>
  <c r="E22" i="6"/>
  <c r="F129" i="6" s="1"/>
  <c r="J21" i="6"/>
  <c r="J19" i="6"/>
  <c r="E19" i="6"/>
  <c r="F128" i="6" s="1"/>
  <c r="J18" i="6"/>
  <c r="J16" i="6"/>
  <c r="J126" i="6" s="1"/>
  <c r="E7" i="6"/>
  <c r="E85" i="6"/>
  <c r="J39" i="5"/>
  <c r="J38" i="5"/>
  <c r="AY102" i="1" s="1"/>
  <c r="J37" i="5"/>
  <c r="AX102" i="1" s="1"/>
  <c r="BI427" i="5"/>
  <c r="BH427" i="5"/>
  <c r="BG427" i="5"/>
  <c r="BF427" i="5"/>
  <c r="T427" i="5"/>
  <c r="T426" i="5" s="1"/>
  <c r="R427" i="5"/>
  <c r="R426" i="5" s="1"/>
  <c r="P427" i="5"/>
  <c r="P426" i="5" s="1"/>
  <c r="BI425" i="5"/>
  <c r="BH425" i="5"/>
  <c r="BG425" i="5"/>
  <c r="BF425" i="5"/>
  <c r="T425" i="5"/>
  <c r="T424" i="5"/>
  <c r="T423" i="5" s="1"/>
  <c r="R425" i="5"/>
  <c r="R424" i="5" s="1"/>
  <c r="R423" i="5" s="1"/>
  <c r="P425" i="5"/>
  <c r="P424" i="5" s="1"/>
  <c r="BI422" i="5"/>
  <c r="BH422" i="5"/>
  <c r="BG422" i="5"/>
  <c r="BF422" i="5"/>
  <c r="T422" i="5"/>
  <c r="R422" i="5"/>
  <c r="P422" i="5"/>
  <c r="BI421" i="5"/>
  <c r="BH421" i="5"/>
  <c r="BG421" i="5"/>
  <c r="BF421" i="5"/>
  <c r="T421" i="5"/>
  <c r="R421" i="5"/>
  <c r="P421" i="5"/>
  <c r="BI419" i="5"/>
  <c r="BH419" i="5"/>
  <c r="BG419" i="5"/>
  <c r="BF419" i="5"/>
  <c r="T419" i="5"/>
  <c r="R419" i="5"/>
  <c r="P419" i="5"/>
  <c r="BI418" i="5"/>
  <c r="BH418" i="5"/>
  <c r="BG418" i="5"/>
  <c r="BF418" i="5"/>
  <c r="T418" i="5"/>
  <c r="R418" i="5"/>
  <c r="P418" i="5"/>
  <c r="BI411" i="5"/>
  <c r="BH411" i="5"/>
  <c r="BG411" i="5"/>
  <c r="BF411" i="5"/>
  <c r="T411" i="5"/>
  <c r="R411" i="5"/>
  <c r="P411" i="5"/>
  <c r="BI406" i="5"/>
  <c r="BH406" i="5"/>
  <c r="BG406" i="5"/>
  <c r="BF406" i="5"/>
  <c r="T406" i="5"/>
  <c r="R406" i="5"/>
  <c r="P406" i="5"/>
  <c r="BI401" i="5"/>
  <c r="BH401" i="5"/>
  <c r="BG401" i="5"/>
  <c r="BF401" i="5"/>
  <c r="T401" i="5"/>
  <c r="R401" i="5"/>
  <c r="P401" i="5"/>
  <c r="BI398" i="5"/>
  <c r="BH398" i="5"/>
  <c r="BG398" i="5"/>
  <c r="BF398" i="5"/>
  <c r="T398" i="5"/>
  <c r="R398" i="5"/>
  <c r="P398" i="5"/>
  <c r="BI397" i="5"/>
  <c r="BH397" i="5"/>
  <c r="BG397" i="5"/>
  <c r="BF397" i="5"/>
  <c r="T397" i="5"/>
  <c r="R397" i="5"/>
  <c r="P397" i="5"/>
  <c r="BI396" i="5"/>
  <c r="BH396" i="5"/>
  <c r="BG396" i="5"/>
  <c r="BF396" i="5"/>
  <c r="T396" i="5"/>
  <c r="R396" i="5"/>
  <c r="P396" i="5"/>
  <c r="BI394" i="5"/>
  <c r="BH394" i="5"/>
  <c r="BG394" i="5"/>
  <c r="BF394" i="5"/>
  <c r="T394" i="5"/>
  <c r="R394" i="5"/>
  <c r="P394" i="5"/>
  <c r="BI393" i="5"/>
  <c r="BH393" i="5"/>
  <c r="BG393" i="5"/>
  <c r="BF393" i="5"/>
  <c r="T393" i="5"/>
  <c r="R393" i="5"/>
  <c r="P393" i="5"/>
  <c r="BI390" i="5"/>
  <c r="BH390" i="5"/>
  <c r="BG390" i="5"/>
  <c r="BF390" i="5"/>
  <c r="T390" i="5"/>
  <c r="R390" i="5"/>
  <c r="P390" i="5"/>
  <c r="BI388" i="5"/>
  <c r="BH388" i="5"/>
  <c r="BG388" i="5"/>
  <c r="BF388" i="5"/>
  <c r="T388" i="5"/>
  <c r="R388" i="5"/>
  <c r="P388" i="5"/>
  <c r="BI387" i="5"/>
  <c r="BH387" i="5"/>
  <c r="BG387" i="5"/>
  <c r="BF387" i="5"/>
  <c r="T387" i="5"/>
  <c r="R387" i="5"/>
  <c r="P387" i="5"/>
  <c r="BI385" i="5"/>
  <c r="BH385" i="5"/>
  <c r="BG385" i="5"/>
  <c r="BF385" i="5"/>
  <c r="T385" i="5"/>
  <c r="R385" i="5"/>
  <c r="P385" i="5"/>
  <c r="BI384" i="5"/>
  <c r="BH384" i="5"/>
  <c r="BG384" i="5"/>
  <c r="BF384" i="5"/>
  <c r="T384" i="5"/>
  <c r="R384" i="5"/>
  <c r="P384" i="5"/>
  <c r="BI383" i="5"/>
  <c r="BH383" i="5"/>
  <c r="BG383" i="5"/>
  <c r="BF383" i="5"/>
  <c r="T383" i="5"/>
  <c r="R383" i="5"/>
  <c r="P383" i="5"/>
  <c r="BI382" i="5"/>
  <c r="BH382" i="5"/>
  <c r="BG382" i="5"/>
  <c r="BF382" i="5"/>
  <c r="T382" i="5"/>
  <c r="R382" i="5"/>
  <c r="P382" i="5"/>
  <c r="BI381" i="5"/>
  <c r="BH381" i="5"/>
  <c r="BG381" i="5"/>
  <c r="BF381" i="5"/>
  <c r="T381" i="5"/>
  <c r="R381" i="5"/>
  <c r="P381" i="5"/>
  <c r="BI379" i="5"/>
  <c r="BH379" i="5"/>
  <c r="BG379" i="5"/>
  <c r="BF379" i="5"/>
  <c r="T379" i="5"/>
  <c r="R379" i="5"/>
  <c r="P379" i="5"/>
  <c r="BI378" i="5"/>
  <c r="BH378" i="5"/>
  <c r="BG378" i="5"/>
  <c r="BF378" i="5"/>
  <c r="T378" i="5"/>
  <c r="R378" i="5"/>
  <c r="P378" i="5"/>
  <c r="BI377" i="5"/>
  <c r="BH377" i="5"/>
  <c r="BG377" i="5"/>
  <c r="BF377" i="5"/>
  <c r="T377" i="5"/>
  <c r="R377" i="5"/>
  <c r="P377" i="5"/>
  <c r="BI374" i="5"/>
  <c r="BH374" i="5"/>
  <c r="BG374" i="5"/>
  <c r="BF374" i="5"/>
  <c r="T374" i="5"/>
  <c r="R374" i="5"/>
  <c r="P374" i="5"/>
  <c r="BI373" i="5"/>
  <c r="BH373" i="5"/>
  <c r="BG373" i="5"/>
  <c r="BF373" i="5"/>
  <c r="T373" i="5"/>
  <c r="R373" i="5"/>
  <c r="P373" i="5"/>
  <c r="BI372" i="5"/>
  <c r="BH372" i="5"/>
  <c r="BG372" i="5"/>
  <c r="BF372" i="5"/>
  <c r="T372" i="5"/>
  <c r="R372" i="5"/>
  <c r="P372" i="5"/>
  <c r="BI371" i="5"/>
  <c r="BH371" i="5"/>
  <c r="BG371" i="5"/>
  <c r="BF371" i="5"/>
  <c r="T371" i="5"/>
  <c r="R371" i="5"/>
  <c r="P371" i="5"/>
  <c r="BI370" i="5"/>
  <c r="BH370" i="5"/>
  <c r="BG370" i="5"/>
  <c r="BF370" i="5"/>
  <c r="T370" i="5"/>
  <c r="R370" i="5"/>
  <c r="P370" i="5"/>
  <c r="BI369" i="5"/>
  <c r="BH369" i="5"/>
  <c r="BG369" i="5"/>
  <c r="BF369" i="5"/>
  <c r="T369" i="5"/>
  <c r="R369" i="5"/>
  <c r="P369" i="5"/>
  <c r="BI367" i="5"/>
  <c r="BH367" i="5"/>
  <c r="BG367" i="5"/>
  <c r="BF367" i="5"/>
  <c r="T367" i="5"/>
  <c r="R367" i="5"/>
  <c r="P367" i="5"/>
  <c r="BI364" i="5"/>
  <c r="BH364" i="5"/>
  <c r="BG364" i="5"/>
  <c r="BF364" i="5"/>
  <c r="T364" i="5"/>
  <c r="R364" i="5"/>
  <c r="P364" i="5"/>
  <c r="BI361" i="5"/>
  <c r="BH361" i="5"/>
  <c r="BG361" i="5"/>
  <c r="BF361" i="5"/>
  <c r="T361" i="5"/>
  <c r="R361" i="5"/>
  <c r="P361" i="5"/>
  <c r="BI360" i="5"/>
  <c r="BH360" i="5"/>
  <c r="BG360" i="5"/>
  <c r="BF360" i="5"/>
  <c r="T360" i="5"/>
  <c r="R360" i="5"/>
  <c r="P360" i="5"/>
  <c r="BI357" i="5"/>
  <c r="BH357" i="5"/>
  <c r="BG357" i="5"/>
  <c r="BF357" i="5"/>
  <c r="T357" i="5"/>
  <c r="R357" i="5"/>
  <c r="P357" i="5"/>
  <c r="BI356" i="5"/>
  <c r="BH356" i="5"/>
  <c r="BG356" i="5"/>
  <c r="BF356" i="5"/>
  <c r="T356" i="5"/>
  <c r="R356" i="5"/>
  <c r="P356" i="5"/>
  <c r="BI352" i="5"/>
  <c r="BH352" i="5"/>
  <c r="BG352" i="5"/>
  <c r="BF352" i="5"/>
  <c r="T352" i="5"/>
  <c r="T348" i="5" s="1"/>
  <c r="R352" i="5"/>
  <c r="R348" i="5" s="1"/>
  <c r="P352" i="5"/>
  <c r="P348" i="5" s="1"/>
  <c r="BI345" i="5"/>
  <c r="BH345" i="5"/>
  <c r="BG345" i="5"/>
  <c r="BF345" i="5"/>
  <c r="T345" i="5"/>
  <c r="T344" i="5" s="1"/>
  <c r="R345" i="5"/>
  <c r="R344" i="5" s="1"/>
  <c r="P345" i="5"/>
  <c r="P344" i="5" s="1"/>
  <c r="BI343" i="5"/>
  <c r="BH343" i="5"/>
  <c r="BG343" i="5"/>
  <c r="BF343" i="5"/>
  <c r="T343" i="5"/>
  <c r="T342" i="5" s="1"/>
  <c r="R343" i="5"/>
  <c r="R342" i="5" s="1"/>
  <c r="P343" i="5"/>
  <c r="P342" i="5" s="1"/>
  <c r="BI341" i="5"/>
  <c r="BH341" i="5"/>
  <c r="BG341" i="5"/>
  <c r="BF341" i="5"/>
  <c r="T341" i="5"/>
  <c r="R341" i="5"/>
  <c r="P341" i="5"/>
  <c r="BI340" i="5"/>
  <c r="BH340" i="5"/>
  <c r="BG340" i="5"/>
  <c r="BF340" i="5"/>
  <c r="T340" i="5"/>
  <c r="R340" i="5"/>
  <c r="P340" i="5"/>
  <c r="BI339" i="5"/>
  <c r="BH339" i="5"/>
  <c r="BG339" i="5"/>
  <c r="BF339" i="5"/>
  <c r="T339" i="5"/>
  <c r="R339" i="5"/>
  <c r="P339" i="5"/>
  <c r="BI338" i="5"/>
  <c r="BH338" i="5"/>
  <c r="BG338" i="5"/>
  <c r="BF338" i="5"/>
  <c r="T338" i="5"/>
  <c r="R338" i="5"/>
  <c r="P338" i="5"/>
  <c r="BI337" i="5"/>
  <c r="BH337" i="5"/>
  <c r="BG337" i="5"/>
  <c r="BF337" i="5"/>
  <c r="T337" i="5"/>
  <c r="R337" i="5"/>
  <c r="P337" i="5"/>
  <c r="BI334" i="5"/>
  <c r="BH334" i="5"/>
  <c r="BG334" i="5"/>
  <c r="BF334" i="5"/>
  <c r="T334" i="5"/>
  <c r="R334" i="5"/>
  <c r="P334" i="5"/>
  <c r="BI333" i="5"/>
  <c r="BH333" i="5"/>
  <c r="BG333" i="5"/>
  <c r="BF333" i="5"/>
  <c r="T333" i="5"/>
  <c r="R333" i="5"/>
  <c r="P333" i="5"/>
  <c r="BI325" i="5"/>
  <c r="BH325" i="5"/>
  <c r="BG325" i="5"/>
  <c r="BF325" i="5"/>
  <c r="T325" i="5"/>
  <c r="R325" i="5"/>
  <c r="P325" i="5"/>
  <c r="BI324" i="5"/>
  <c r="BH324" i="5"/>
  <c r="BG324" i="5"/>
  <c r="BF324" i="5"/>
  <c r="T324" i="5"/>
  <c r="R324" i="5"/>
  <c r="P324" i="5"/>
  <c r="BI323" i="5"/>
  <c r="BH323" i="5"/>
  <c r="BG323" i="5"/>
  <c r="BF323" i="5"/>
  <c r="T323" i="5"/>
  <c r="R323" i="5"/>
  <c r="P323" i="5"/>
  <c r="BI321" i="5"/>
  <c r="BH321" i="5"/>
  <c r="BG321" i="5"/>
  <c r="BF321" i="5"/>
  <c r="T321" i="5"/>
  <c r="R321" i="5"/>
  <c r="P321" i="5"/>
  <c r="BI318" i="5"/>
  <c r="BH318" i="5"/>
  <c r="BG318" i="5"/>
  <c r="BF318" i="5"/>
  <c r="T318" i="5"/>
  <c r="R318" i="5"/>
  <c r="P318" i="5"/>
  <c r="BI315" i="5"/>
  <c r="BH315" i="5"/>
  <c r="BG315" i="5"/>
  <c r="BF315" i="5"/>
  <c r="T315" i="5"/>
  <c r="R315" i="5"/>
  <c r="P315" i="5"/>
  <c r="BI314" i="5"/>
  <c r="BH314" i="5"/>
  <c r="BG314" i="5"/>
  <c r="BF314" i="5"/>
  <c r="T314" i="5"/>
  <c r="R314" i="5"/>
  <c r="P314" i="5"/>
  <c r="BI311" i="5"/>
  <c r="BH311" i="5"/>
  <c r="BG311" i="5"/>
  <c r="BF311" i="5"/>
  <c r="T311" i="5"/>
  <c r="R311" i="5"/>
  <c r="P311" i="5"/>
  <c r="BI308" i="5"/>
  <c r="BH308" i="5"/>
  <c r="BG308" i="5"/>
  <c r="BF308" i="5"/>
  <c r="T308" i="5"/>
  <c r="R308" i="5"/>
  <c r="P308" i="5"/>
  <c r="BI306" i="5"/>
  <c r="BH306" i="5"/>
  <c r="BG306" i="5"/>
  <c r="BF306" i="5"/>
  <c r="T306" i="5"/>
  <c r="R306" i="5"/>
  <c r="P306" i="5"/>
  <c r="BI305" i="5"/>
  <c r="BH305" i="5"/>
  <c r="BG305" i="5"/>
  <c r="BF305" i="5"/>
  <c r="T305" i="5"/>
  <c r="R305" i="5"/>
  <c r="P305" i="5"/>
  <c r="BI304" i="5"/>
  <c r="BH304" i="5"/>
  <c r="BG304" i="5"/>
  <c r="BF304" i="5"/>
  <c r="T304" i="5"/>
  <c r="R304" i="5"/>
  <c r="P304" i="5"/>
  <c r="BI301" i="5"/>
  <c r="BH301" i="5"/>
  <c r="BG301" i="5"/>
  <c r="BF301" i="5"/>
  <c r="T301" i="5"/>
  <c r="R301" i="5"/>
  <c r="P301" i="5"/>
  <c r="BI299" i="5"/>
  <c r="BH299" i="5"/>
  <c r="BG299" i="5"/>
  <c r="BF299" i="5"/>
  <c r="T299" i="5"/>
  <c r="R299" i="5"/>
  <c r="P299" i="5"/>
  <c r="BI298" i="5"/>
  <c r="BH298" i="5"/>
  <c r="BG298" i="5"/>
  <c r="BF298" i="5"/>
  <c r="T298" i="5"/>
  <c r="R298" i="5"/>
  <c r="P298" i="5"/>
  <c r="BI297" i="5"/>
  <c r="BH297" i="5"/>
  <c r="BG297" i="5"/>
  <c r="BF297" i="5"/>
  <c r="T297" i="5"/>
  <c r="R297" i="5"/>
  <c r="P297" i="5"/>
  <c r="BI294" i="5"/>
  <c r="BH294" i="5"/>
  <c r="BG294" i="5"/>
  <c r="BF294" i="5"/>
  <c r="T294" i="5"/>
  <c r="R294" i="5"/>
  <c r="P294" i="5"/>
  <c r="BI293" i="5"/>
  <c r="BH293" i="5"/>
  <c r="BG293" i="5"/>
  <c r="BF293" i="5"/>
  <c r="T293" i="5"/>
  <c r="R293" i="5"/>
  <c r="P293" i="5"/>
  <c r="BI291" i="5"/>
  <c r="BH291" i="5"/>
  <c r="BG291" i="5"/>
  <c r="BF291" i="5"/>
  <c r="T291" i="5"/>
  <c r="R291" i="5"/>
  <c r="P291" i="5"/>
  <c r="BI290" i="5"/>
  <c r="BH290" i="5"/>
  <c r="BG290" i="5"/>
  <c r="BF290" i="5"/>
  <c r="T290" i="5"/>
  <c r="R290" i="5"/>
  <c r="P290" i="5"/>
  <c r="BI289" i="5"/>
  <c r="BH289" i="5"/>
  <c r="BG289" i="5"/>
  <c r="BF289" i="5"/>
  <c r="T289" i="5"/>
  <c r="R289" i="5"/>
  <c r="P289" i="5"/>
  <c r="BI287" i="5"/>
  <c r="BH287" i="5"/>
  <c r="BG287" i="5"/>
  <c r="BF287" i="5"/>
  <c r="T287" i="5"/>
  <c r="R287" i="5"/>
  <c r="P287" i="5"/>
  <c r="BI284" i="5"/>
  <c r="BH284" i="5"/>
  <c r="BG284" i="5"/>
  <c r="BF284" i="5"/>
  <c r="T284" i="5"/>
  <c r="R284" i="5"/>
  <c r="P284" i="5"/>
  <c r="BI280" i="5"/>
  <c r="BH280" i="5"/>
  <c r="BG280" i="5"/>
  <c r="BF280" i="5"/>
  <c r="T280" i="5"/>
  <c r="R280" i="5"/>
  <c r="P280" i="5"/>
  <c r="BI277" i="5"/>
  <c r="BH277" i="5"/>
  <c r="BG277" i="5"/>
  <c r="BF277" i="5"/>
  <c r="T277" i="5"/>
  <c r="R277" i="5"/>
  <c r="P277" i="5"/>
  <c r="BI276" i="5"/>
  <c r="BH276" i="5"/>
  <c r="BG276" i="5"/>
  <c r="BF276" i="5"/>
  <c r="T276" i="5"/>
  <c r="R276" i="5"/>
  <c r="P276" i="5"/>
  <c r="BI275" i="5"/>
  <c r="BH275" i="5"/>
  <c r="BG275" i="5"/>
  <c r="BF275" i="5"/>
  <c r="T275" i="5"/>
  <c r="R275" i="5"/>
  <c r="P275" i="5"/>
  <c r="BI274" i="5"/>
  <c r="BH274" i="5"/>
  <c r="BG274" i="5"/>
  <c r="BF274" i="5"/>
  <c r="T274" i="5"/>
  <c r="R274" i="5"/>
  <c r="P274" i="5"/>
  <c r="BI271" i="5"/>
  <c r="BH271" i="5"/>
  <c r="BG271" i="5"/>
  <c r="BF271" i="5"/>
  <c r="T271" i="5"/>
  <c r="R271" i="5"/>
  <c r="P271" i="5"/>
  <c r="BI270" i="5"/>
  <c r="BH270" i="5"/>
  <c r="BG270" i="5"/>
  <c r="BF270" i="5"/>
  <c r="T270" i="5"/>
  <c r="R270" i="5"/>
  <c r="P270" i="5"/>
  <c r="BI269" i="5"/>
  <c r="BH269" i="5"/>
  <c r="BG269" i="5"/>
  <c r="BF269" i="5"/>
  <c r="T269" i="5"/>
  <c r="R269" i="5"/>
  <c r="P269" i="5"/>
  <c r="BI268" i="5"/>
  <c r="BH268" i="5"/>
  <c r="BG268" i="5"/>
  <c r="BF268" i="5"/>
  <c r="T268" i="5"/>
  <c r="R268" i="5"/>
  <c r="P268" i="5"/>
  <c r="BI267" i="5"/>
  <c r="BH267" i="5"/>
  <c r="BG267" i="5"/>
  <c r="BF267" i="5"/>
  <c r="T267" i="5"/>
  <c r="R267" i="5"/>
  <c r="P267" i="5"/>
  <c r="BI266" i="5"/>
  <c r="BH266" i="5"/>
  <c r="BG266" i="5"/>
  <c r="BF266" i="5"/>
  <c r="T266" i="5"/>
  <c r="R266" i="5"/>
  <c r="P266" i="5"/>
  <c r="BI265" i="5"/>
  <c r="BH265" i="5"/>
  <c r="BG265" i="5"/>
  <c r="BF265" i="5"/>
  <c r="T265" i="5"/>
  <c r="R265" i="5"/>
  <c r="P265" i="5"/>
  <c r="BI264" i="5"/>
  <c r="BH264" i="5"/>
  <c r="BG264" i="5"/>
  <c r="BF264" i="5"/>
  <c r="T264" i="5"/>
  <c r="R264" i="5"/>
  <c r="P264" i="5"/>
  <c r="BI263" i="5"/>
  <c r="BH263" i="5"/>
  <c r="BG263" i="5"/>
  <c r="BF263" i="5"/>
  <c r="T263" i="5"/>
  <c r="R263" i="5"/>
  <c r="P263" i="5"/>
  <c r="BI262" i="5"/>
  <c r="BH262" i="5"/>
  <c r="BG262" i="5"/>
  <c r="BF262" i="5"/>
  <c r="T262" i="5"/>
  <c r="R262" i="5"/>
  <c r="P262" i="5"/>
  <c r="BI261" i="5"/>
  <c r="BH261" i="5"/>
  <c r="BG261" i="5"/>
  <c r="BF261" i="5"/>
  <c r="T261" i="5"/>
  <c r="R261" i="5"/>
  <c r="P261" i="5"/>
  <c r="BI260" i="5"/>
  <c r="BH260" i="5"/>
  <c r="BG260" i="5"/>
  <c r="BF260" i="5"/>
  <c r="T260" i="5"/>
  <c r="R260" i="5"/>
  <c r="P260" i="5"/>
  <c r="BI257" i="5"/>
  <c r="BH257" i="5"/>
  <c r="BG257" i="5"/>
  <c r="BF257" i="5"/>
  <c r="T257" i="5"/>
  <c r="R257" i="5"/>
  <c r="P257" i="5"/>
  <c r="BI255" i="5"/>
  <c r="BH255" i="5"/>
  <c r="BG255" i="5"/>
  <c r="BF255" i="5"/>
  <c r="T255" i="5"/>
  <c r="R255" i="5"/>
  <c r="P255" i="5"/>
  <c r="BI252" i="5"/>
  <c r="BH252" i="5"/>
  <c r="BG252" i="5"/>
  <c r="BF252" i="5"/>
  <c r="T252" i="5"/>
  <c r="R252" i="5"/>
  <c r="P252" i="5"/>
  <c r="BI251" i="5"/>
  <c r="BH251" i="5"/>
  <c r="BG251" i="5"/>
  <c r="BF251" i="5"/>
  <c r="T251" i="5"/>
  <c r="R251" i="5"/>
  <c r="P251" i="5"/>
  <c r="BI245" i="5"/>
  <c r="BH245" i="5"/>
  <c r="BG245" i="5"/>
  <c r="BF245" i="5"/>
  <c r="T245" i="5"/>
  <c r="R245" i="5"/>
  <c r="P245" i="5"/>
  <c r="BI240" i="5"/>
  <c r="BH240" i="5"/>
  <c r="BG240" i="5"/>
  <c r="BF240" i="5"/>
  <c r="T240" i="5"/>
  <c r="R240" i="5"/>
  <c r="P240" i="5"/>
  <c r="BI239" i="5"/>
  <c r="BH239" i="5"/>
  <c r="BG239" i="5"/>
  <c r="BF239" i="5"/>
  <c r="T239" i="5"/>
  <c r="R239" i="5"/>
  <c r="P239" i="5"/>
  <c r="BI238" i="5"/>
  <c r="BH238" i="5"/>
  <c r="BG238" i="5"/>
  <c r="BF238" i="5"/>
  <c r="T238" i="5"/>
  <c r="R238" i="5"/>
  <c r="P238" i="5"/>
  <c r="BI230" i="5"/>
  <c r="BH230" i="5"/>
  <c r="BG230" i="5"/>
  <c r="BF230" i="5"/>
  <c r="T230" i="5"/>
  <c r="R230" i="5"/>
  <c r="P230" i="5"/>
  <c r="BI229" i="5"/>
  <c r="BH229" i="5"/>
  <c r="BG229" i="5"/>
  <c r="BF229" i="5"/>
  <c r="T229" i="5"/>
  <c r="R229" i="5"/>
  <c r="P229" i="5"/>
  <c r="BI227" i="5"/>
  <c r="BH227" i="5"/>
  <c r="BG227" i="5"/>
  <c r="BF227" i="5"/>
  <c r="T227" i="5"/>
  <c r="R227" i="5"/>
  <c r="P227" i="5"/>
  <c r="BI226" i="5"/>
  <c r="BH226" i="5"/>
  <c r="BG226" i="5"/>
  <c r="BF226" i="5"/>
  <c r="T226" i="5"/>
  <c r="R226" i="5"/>
  <c r="P226" i="5"/>
  <c r="BI222" i="5"/>
  <c r="BH222" i="5"/>
  <c r="BG222" i="5"/>
  <c r="BF222" i="5"/>
  <c r="T222" i="5"/>
  <c r="R222" i="5"/>
  <c r="P222" i="5"/>
  <c r="BI221" i="5"/>
  <c r="BH221" i="5"/>
  <c r="BG221" i="5"/>
  <c r="BF221" i="5"/>
  <c r="T221" i="5"/>
  <c r="R221" i="5"/>
  <c r="P221" i="5"/>
  <c r="BI220" i="5"/>
  <c r="BH220" i="5"/>
  <c r="BG220" i="5"/>
  <c r="BF220" i="5"/>
  <c r="T220" i="5"/>
  <c r="R220" i="5"/>
  <c r="P220" i="5"/>
  <c r="BI219" i="5"/>
  <c r="BH219" i="5"/>
  <c r="BG219" i="5"/>
  <c r="BF219" i="5"/>
  <c r="T219" i="5"/>
  <c r="R219" i="5"/>
  <c r="P219" i="5"/>
  <c r="BI218" i="5"/>
  <c r="BH218" i="5"/>
  <c r="BG218" i="5"/>
  <c r="BF218" i="5"/>
  <c r="T218" i="5"/>
  <c r="R218" i="5"/>
  <c r="P218" i="5"/>
  <c r="BI217" i="5"/>
  <c r="BH217" i="5"/>
  <c r="BG217" i="5"/>
  <c r="BF217" i="5"/>
  <c r="T217" i="5"/>
  <c r="R217" i="5"/>
  <c r="P217" i="5"/>
  <c r="BI216" i="5"/>
  <c r="BH216" i="5"/>
  <c r="BG216" i="5"/>
  <c r="BF216" i="5"/>
  <c r="T216" i="5"/>
  <c r="R216" i="5"/>
  <c r="P216" i="5"/>
  <c r="BI212" i="5"/>
  <c r="BH212" i="5"/>
  <c r="BG212" i="5"/>
  <c r="BF212" i="5"/>
  <c r="T212" i="5"/>
  <c r="R212" i="5"/>
  <c r="P212" i="5"/>
  <c r="BI211" i="5"/>
  <c r="BH211" i="5"/>
  <c r="BG211" i="5"/>
  <c r="BF211" i="5"/>
  <c r="T211" i="5"/>
  <c r="R211" i="5"/>
  <c r="P211" i="5"/>
  <c r="BI207" i="5"/>
  <c r="BH207" i="5"/>
  <c r="BG207" i="5"/>
  <c r="BF207" i="5"/>
  <c r="T207" i="5"/>
  <c r="R207" i="5"/>
  <c r="P207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88" i="5"/>
  <c r="BH188" i="5"/>
  <c r="BG188" i="5"/>
  <c r="BF188" i="5"/>
  <c r="T188" i="5"/>
  <c r="R188" i="5"/>
  <c r="P188" i="5"/>
  <c r="BI185" i="5"/>
  <c r="BH185" i="5"/>
  <c r="BG185" i="5"/>
  <c r="BF185" i="5"/>
  <c r="T185" i="5"/>
  <c r="R185" i="5"/>
  <c r="P185" i="5"/>
  <c r="BI183" i="5"/>
  <c r="BH183" i="5"/>
  <c r="BG183" i="5"/>
  <c r="BF183" i="5"/>
  <c r="T183" i="5"/>
  <c r="R183" i="5"/>
  <c r="P183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8" i="5"/>
  <c r="BH178" i="5"/>
  <c r="BG178" i="5"/>
  <c r="BF178" i="5"/>
  <c r="T178" i="5"/>
  <c r="R178" i="5"/>
  <c r="P178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1" i="5"/>
  <c r="BH171" i="5"/>
  <c r="BG171" i="5"/>
  <c r="BF171" i="5"/>
  <c r="T171" i="5"/>
  <c r="R171" i="5"/>
  <c r="P171" i="5"/>
  <c r="BI168" i="5"/>
  <c r="BH168" i="5"/>
  <c r="BG168" i="5"/>
  <c r="BF168" i="5"/>
  <c r="T168" i="5"/>
  <c r="R168" i="5"/>
  <c r="P168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3" i="5"/>
  <c r="BH153" i="5"/>
  <c r="BG153" i="5"/>
  <c r="BF153" i="5"/>
  <c r="T153" i="5"/>
  <c r="R153" i="5"/>
  <c r="P153" i="5"/>
  <c r="BI148" i="5"/>
  <c r="BH148" i="5"/>
  <c r="BG148" i="5"/>
  <c r="BF148" i="5"/>
  <c r="T148" i="5"/>
  <c r="R148" i="5"/>
  <c r="P148" i="5"/>
  <c r="F140" i="5"/>
  <c r="E138" i="5"/>
  <c r="F91" i="5"/>
  <c r="E89" i="5"/>
  <c r="J26" i="5"/>
  <c r="E26" i="5"/>
  <c r="J143" i="5" s="1"/>
  <c r="J25" i="5"/>
  <c r="J23" i="5"/>
  <c r="E23" i="5"/>
  <c r="J142" i="5" s="1"/>
  <c r="J22" i="5"/>
  <c r="J20" i="5"/>
  <c r="E20" i="5"/>
  <c r="F143" i="5" s="1"/>
  <c r="J19" i="5"/>
  <c r="J17" i="5"/>
  <c r="E17" i="5"/>
  <c r="F93" i="5" s="1"/>
  <c r="J16" i="5"/>
  <c r="J14" i="5"/>
  <c r="J140" i="5" s="1"/>
  <c r="E7" i="5"/>
  <c r="E134" i="5" s="1"/>
  <c r="J41" i="4"/>
  <c r="J40" i="4"/>
  <c r="AY99" i="1" s="1"/>
  <c r="J39" i="4"/>
  <c r="AX99" i="1"/>
  <c r="BI287" i="4"/>
  <c r="BH287" i="4"/>
  <c r="BG287" i="4"/>
  <c r="BF287" i="4"/>
  <c r="T287" i="4"/>
  <c r="T286" i="4" s="1"/>
  <c r="R287" i="4"/>
  <c r="R286" i="4" s="1"/>
  <c r="P287" i="4"/>
  <c r="P286" i="4" s="1"/>
  <c r="BI285" i="4"/>
  <c r="BH285" i="4"/>
  <c r="BG285" i="4"/>
  <c r="BF285" i="4"/>
  <c r="T285" i="4"/>
  <c r="R285" i="4"/>
  <c r="P285" i="4"/>
  <c r="BI284" i="4"/>
  <c r="BH284" i="4"/>
  <c r="BG284" i="4"/>
  <c r="BF284" i="4"/>
  <c r="T284" i="4"/>
  <c r="R284" i="4"/>
  <c r="P284" i="4"/>
  <c r="BI282" i="4"/>
  <c r="BH282" i="4"/>
  <c r="BG282" i="4"/>
  <c r="BF282" i="4"/>
  <c r="T282" i="4"/>
  <c r="R282" i="4"/>
  <c r="P282" i="4"/>
  <c r="BI281" i="4"/>
  <c r="BH281" i="4"/>
  <c r="BG281" i="4"/>
  <c r="BF281" i="4"/>
  <c r="T281" i="4"/>
  <c r="R281" i="4"/>
  <c r="P281" i="4"/>
  <c r="BI279" i="4"/>
  <c r="BH279" i="4"/>
  <c r="BG279" i="4"/>
  <c r="BF279" i="4"/>
  <c r="T279" i="4"/>
  <c r="R279" i="4"/>
  <c r="P279" i="4"/>
  <c r="BI278" i="4"/>
  <c r="BH278" i="4"/>
  <c r="BG278" i="4"/>
  <c r="BF278" i="4"/>
  <c r="T278" i="4"/>
  <c r="R278" i="4"/>
  <c r="P278" i="4"/>
  <c r="BI276" i="4"/>
  <c r="BH276" i="4"/>
  <c r="BG276" i="4"/>
  <c r="BF276" i="4"/>
  <c r="T276" i="4"/>
  <c r="R276" i="4"/>
  <c r="P276" i="4"/>
  <c r="BI275" i="4"/>
  <c r="BH275" i="4"/>
  <c r="BG275" i="4"/>
  <c r="BF275" i="4"/>
  <c r="T275" i="4"/>
  <c r="R275" i="4"/>
  <c r="P275" i="4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5" i="4"/>
  <c r="BH265" i="4"/>
  <c r="BG265" i="4"/>
  <c r="BF265" i="4"/>
  <c r="T265" i="4"/>
  <c r="R265" i="4"/>
  <c r="P265" i="4"/>
  <c r="BI264" i="4"/>
  <c r="BH264" i="4"/>
  <c r="BG264" i="4"/>
  <c r="BF264" i="4"/>
  <c r="T264" i="4"/>
  <c r="R264" i="4"/>
  <c r="P264" i="4"/>
  <c r="BI263" i="4"/>
  <c r="BH263" i="4"/>
  <c r="BG263" i="4"/>
  <c r="BF263" i="4"/>
  <c r="T263" i="4"/>
  <c r="R263" i="4"/>
  <c r="P263" i="4"/>
  <c r="BI262" i="4"/>
  <c r="BH262" i="4"/>
  <c r="BG262" i="4"/>
  <c r="BF262" i="4"/>
  <c r="T262" i="4"/>
  <c r="R262" i="4"/>
  <c r="P262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9" i="4"/>
  <c r="BH259" i="4"/>
  <c r="BG259" i="4"/>
  <c r="BF259" i="4"/>
  <c r="T259" i="4"/>
  <c r="R259" i="4"/>
  <c r="P259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2" i="4"/>
  <c r="BH252" i="4"/>
  <c r="BG252" i="4"/>
  <c r="BF252" i="4"/>
  <c r="T252" i="4"/>
  <c r="T251" i="4" s="1"/>
  <c r="R252" i="4"/>
  <c r="R251" i="4" s="1"/>
  <c r="P252" i="4"/>
  <c r="P251" i="4" s="1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40" i="4"/>
  <c r="BH240" i="4"/>
  <c r="BG240" i="4"/>
  <c r="BF240" i="4"/>
  <c r="T240" i="4"/>
  <c r="R240" i="4"/>
  <c r="P240" i="4"/>
  <c r="BI239" i="4"/>
  <c r="BH239" i="4"/>
  <c r="BG239" i="4"/>
  <c r="BF239" i="4"/>
  <c r="T239" i="4"/>
  <c r="R239" i="4"/>
  <c r="P239" i="4"/>
  <c r="BI238" i="4"/>
  <c r="BH238" i="4"/>
  <c r="BG238" i="4"/>
  <c r="BF238" i="4"/>
  <c r="T238" i="4"/>
  <c r="R238" i="4"/>
  <c r="P238" i="4"/>
  <c r="BI237" i="4"/>
  <c r="BH237" i="4"/>
  <c r="BG237" i="4"/>
  <c r="BF237" i="4"/>
  <c r="T237" i="4"/>
  <c r="R237" i="4"/>
  <c r="P237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5" i="4"/>
  <c r="BH225" i="4"/>
  <c r="BG225" i="4"/>
  <c r="BF225" i="4"/>
  <c r="T225" i="4"/>
  <c r="R225" i="4"/>
  <c r="P225" i="4"/>
  <c r="BI224" i="4"/>
  <c r="BH224" i="4"/>
  <c r="BG224" i="4"/>
  <c r="BF224" i="4"/>
  <c r="T224" i="4"/>
  <c r="R224" i="4"/>
  <c r="P224" i="4"/>
  <c r="BI223" i="4"/>
  <c r="BH223" i="4"/>
  <c r="BG223" i="4"/>
  <c r="BF223" i="4"/>
  <c r="T223" i="4"/>
  <c r="R223" i="4"/>
  <c r="P223" i="4"/>
  <c r="BI222" i="4"/>
  <c r="BH222" i="4"/>
  <c r="BG222" i="4"/>
  <c r="BF222" i="4"/>
  <c r="T222" i="4"/>
  <c r="R222" i="4"/>
  <c r="P222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8" i="4"/>
  <c r="BH218" i="4"/>
  <c r="BG218" i="4"/>
  <c r="BF218" i="4"/>
  <c r="T218" i="4"/>
  <c r="R218" i="4"/>
  <c r="P218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T166" i="4" s="1"/>
  <c r="R167" i="4"/>
  <c r="R166" i="4" s="1"/>
  <c r="P167" i="4"/>
  <c r="P166" i="4" s="1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T145" i="4" s="1"/>
  <c r="R146" i="4"/>
  <c r="R145" i="4" s="1"/>
  <c r="P146" i="4"/>
  <c r="P145" i="4"/>
  <c r="F137" i="4"/>
  <c r="E135" i="4"/>
  <c r="F93" i="4"/>
  <c r="E91" i="4"/>
  <c r="J28" i="4"/>
  <c r="E28" i="4"/>
  <c r="J140" i="4" s="1"/>
  <c r="J27" i="4"/>
  <c r="J25" i="4"/>
  <c r="E25" i="4"/>
  <c r="J139" i="4" s="1"/>
  <c r="J24" i="4"/>
  <c r="J22" i="4"/>
  <c r="E22" i="4"/>
  <c r="F140" i="4" s="1"/>
  <c r="J21" i="4"/>
  <c r="J19" i="4"/>
  <c r="E19" i="4"/>
  <c r="F95" i="4" s="1"/>
  <c r="J18" i="4"/>
  <c r="J16" i="4"/>
  <c r="J137" i="4" s="1"/>
  <c r="E7" i="4"/>
  <c r="E85" i="4"/>
  <c r="J41" i="3"/>
  <c r="J40" i="3"/>
  <c r="AY98" i="1" s="1"/>
  <c r="J39" i="3"/>
  <c r="AX98" i="1" s="1"/>
  <c r="BI166" i="3"/>
  <c r="BH166" i="3"/>
  <c r="BG166" i="3"/>
  <c r="BF166" i="3"/>
  <c r="T166" i="3"/>
  <c r="T165" i="3" s="1"/>
  <c r="R166" i="3"/>
  <c r="R165" i="3" s="1"/>
  <c r="P166" i="3"/>
  <c r="P165" i="3" s="1"/>
  <c r="BI164" i="3"/>
  <c r="BH164" i="3"/>
  <c r="BG164" i="3"/>
  <c r="BF164" i="3"/>
  <c r="T164" i="3"/>
  <c r="T163" i="3" s="1"/>
  <c r="R164" i="3"/>
  <c r="R163" i="3"/>
  <c r="R162" i="3" s="1"/>
  <c r="P164" i="3"/>
  <c r="P163" i="3" s="1"/>
  <c r="P162" i="3" s="1"/>
  <c r="BI161" i="3"/>
  <c r="BH161" i="3"/>
  <c r="BG161" i="3"/>
  <c r="BF161" i="3"/>
  <c r="T161" i="3"/>
  <c r="T160" i="3" s="1"/>
  <c r="R161" i="3"/>
  <c r="R160" i="3" s="1"/>
  <c r="P161" i="3"/>
  <c r="P160" i="3" s="1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T145" i="3" s="1"/>
  <c r="R146" i="3"/>
  <c r="R145" i="3" s="1"/>
  <c r="P146" i="3"/>
  <c r="P145" i="3"/>
  <c r="BI144" i="3"/>
  <c r="BH144" i="3"/>
  <c r="BG144" i="3"/>
  <c r="BF144" i="3"/>
  <c r="T144" i="3"/>
  <c r="T143" i="3" s="1"/>
  <c r="R144" i="3"/>
  <c r="R143" i="3" s="1"/>
  <c r="P144" i="3"/>
  <c r="P143" i="3" s="1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F126" i="3"/>
  <c r="E124" i="3"/>
  <c r="F93" i="3"/>
  <c r="E91" i="3"/>
  <c r="J28" i="3"/>
  <c r="E28" i="3"/>
  <c r="J129" i="3" s="1"/>
  <c r="J27" i="3"/>
  <c r="J25" i="3"/>
  <c r="E25" i="3"/>
  <c r="J95" i="3" s="1"/>
  <c r="J24" i="3"/>
  <c r="J22" i="3"/>
  <c r="E22" i="3"/>
  <c r="F129" i="3" s="1"/>
  <c r="J21" i="3"/>
  <c r="J19" i="3"/>
  <c r="E19" i="3"/>
  <c r="F128" i="3" s="1"/>
  <c r="J18" i="3"/>
  <c r="J16" i="3"/>
  <c r="J126" i="3" s="1"/>
  <c r="E7" i="3"/>
  <c r="E118" i="3" s="1"/>
  <c r="J39" i="2"/>
  <c r="J38" i="2"/>
  <c r="AY97" i="1" s="1"/>
  <c r="J37" i="2"/>
  <c r="AX97" i="1" s="1"/>
  <c r="BI207" i="2"/>
  <c r="BH207" i="2"/>
  <c r="BG207" i="2"/>
  <c r="BF207" i="2"/>
  <c r="T207" i="2"/>
  <c r="T206" i="2" s="1"/>
  <c r="R207" i="2"/>
  <c r="R206" i="2" s="1"/>
  <c r="P207" i="2"/>
  <c r="P206" i="2" s="1"/>
  <c r="BI205" i="2"/>
  <c r="BH205" i="2"/>
  <c r="BG205" i="2"/>
  <c r="BF205" i="2"/>
  <c r="T205" i="2"/>
  <c r="T204" i="2" s="1"/>
  <c r="R205" i="2"/>
  <c r="R204" i="2" s="1"/>
  <c r="P205" i="2"/>
  <c r="P204" i="2" s="1"/>
  <c r="BI203" i="2"/>
  <c r="BH203" i="2"/>
  <c r="BG203" i="2"/>
  <c r="BF203" i="2"/>
  <c r="T203" i="2"/>
  <c r="T202" i="2" s="1"/>
  <c r="R203" i="2"/>
  <c r="R202" i="2" s="1"/>
  <c r="P203" i="2"/>
  <c r="P202" i="2" s="1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T196" i="2" s="1"/>
  <c r="R197" i="2"/>
  <c r="R196" i="2" s="1"/>
  <c r="P197" i="2"/>
  <c r="P196" i="2" s="1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T171" i="2" s="1"/>
  <c r="R172" i="2"/>
  <c r="R171" i="2" s="1"/>
  <c r="P172" i="2"/>
  <c r="P171" i="2" s="1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0" i="2"/>
  <c r="BH160" i="2"/>
  <c r="BG160" i="2"/>
  <c r="BF160" i="2"/>
  <c r="T160" i="2"/>
  <c r="R160" i="2"/>
  <c r="P160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1" i="2"/>
  <c r="BH141" i="2"/>
  <c r="BG141" i="2"/>
  <c r="BF141" i="2"/>
  <c r="T141" i="2"/>
  <c r="R141" i="2"/>
  <c r="P141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T135" i="2" s="1"/>
  <c r="R136" i="2"/>
  <c r="R135" i="2" s="1"/>
  <c r="P136" i="2"/>
  <c r="P135" i="2" s="1"/>
  <c r="F128" i="2"/>
  <c r="E126" i="2"/>
  <c r="F91" i="2"/>
  <c r="E89" i="2"/>
  <c r="J26" i="2"/>
  <c r="E26" i="2"/>
  <c r="J131" i="2" s="1"/>
  <c r="J25" i="2"/>
  <c r="J23" i="2"/>
  <c r="E23" i="2"/>
  <c r="J130" i="2" s="1"/>
  <c r="J22" i="2"/>
  <c r="J20" i="2"/>
  <c r="E20" i="2"/>
  <c r="F94" i="2" s="1"/>
  <c r="J19" i="2"/>
  <c r="J17" i="2"/>
  <c r="E17" i="2"/>
  <c r="F93" i="2" s="1"/>
  <c r="J16" i="2"/>
  <c r="J14" i="2"/>
  <c r="J91" i="2" s="1"/>
  <c r="E7" i="2"/>
  <c r="E85" i="2"/>
  <c r="L90" i="1"/>
  <c r="AM90" i="1"/>
  <c r="AM89" i="1"/>
  <c r="L89" i="1"/>
  <c r="AM87" i="1"/>
  <c r="L87" i="1"/>
  <c r="L85" i="1"/>
  <c r="L84" i="1"/>
  <c r="J190" i="7"/>
  <c r="J183" i="7"/>
  <c r="BK182" i="7"/>
  <c r="BK180" i="7"/>
  <c r="BK178" i="7"/>
  <c r="BK176" i="7"/>
  <c r="BK174" i="7"/>
  <c r="BK173" i="7"/>
  <c r="J172" i="7"/>
  <c r="BK171" i="7"/>
  <c r="BK170" i="7"/>
  <c r="J167" i="7"/>
  <c r="J165" i="7"/>
  <c r="J164" i="7"/>
  <c r="J160" i="7"/>
  <c r="J156" i="7"/>
  <c r="BK152" i="7"/>
  <c r="BK149" i="7"/>
  <c r="BK148" i="7"/>
  <c r="J147" i="7"/>
  <c r="BK145" i="7"/>
  <c r="BK144" i="7"/>
  <c r="J143" i="7"/>
  <c r="J142" i="7"/>
  <c r="J140" i="7"/>
  <c r="BK135" i="7"/>
  <c r="BK134" i="7"/>
  <c r="BK132" i="7"/>
  <c r="J130" i="7"/>
  <c r="J195" i="6"/>
  <c r="BK192" i="6"/>
  <c r="J191" i="6"/>
  <c r="BK188" i="6"/>
  <c r="J187" i="6"/>
  <c r="BK185" i="6"/>
  <c r="BK183" i="6"/>
  <c r="J180" i="6"/>
  <c r="J179" i="6"/>
  <c r="J176" i="6"/>
  <c r="J174" i="6"/>
  <c r="J168" i="6"/>
  <c r="J166" i="6"/>
  <c r="J161" i="6"/>
  <c r="BK158" i="6"/>
  <c r="BK155" i="6"/>
  <c r="BK154" i="6"/>
  <c r="J148" i="6"/>
  <c r="J146" i="6"/>
  <c r="BK145" i="6"/>
  <c r="J144" i="6"/>
  <c r="BK142" i="6"/>
  <c r="J141" i="6"/>
  <c r="BK137" i="6"/>
  <c r="J135" i="6"/>
  <c r="J134" i="6"/>
  <c r="J419" i="5"/>
  <c r="BK411" i="5"/>
  <c r="BK397" i="5"/>
  <c r="BK387" i="5"/>
  <c r="BK385" i="5"/>
  <c r="BK384" i="5"/>
  <c r="BK383" i="5"/>
  <c r="BK382" i="5"/>
  <c r="BK378" i="5"/>
  <c r="J377" i="5"/>
  <c r="J374" i="5"/>
  <c r="BK370" i="5"/>
  <c r="J369" i="5"/>
  <c r="J364" i="5"/>
  <c r="BK361" i="5"/>
  <c r="J360" i="5"/>
  <c r="J357" i="5"/>
  <c r="J352" i="5"/>
  <c r="J348" i="5" s="1"/>
  <c r="J345" i="5"/>
  <c r="BK343" i="5"/>
  <c r="J343" i="5"/>
  <c r="J340" i="5"/>
  <c r="BK339" i="5"/>
  <c r="J338" i="5"/>
  <c r="BK337" i="5"/>
  <c r="J334" i="5"/>
  <c r="J325" i="5"/>
  <c r="J324" i="5"/>
  <c r="BK321" i="5"/>
  <c r="BK318" i="5"/>
  <c r="BK315" i="5"/>
  <c r="BK314" i="5"/>
  <c r="J304" i="5"/>
  <c r="J298" i="5"/>
  <c r="J294" i="5"/>
  <c r="BK290" i="5"/>
  <c r="BK289" i="5"/>
  <c r="J287" i="5"/>
  <c r="J277" i="5"/>
  <c r="BK276" i="5"/>
  <c r="J274" i="5"/>
  <c r="J270" i="5"/>
  <c r="BK268" i="5"/>
  <c r="J264" i="5"/>
  <c r="BK262" i="5"/>
  <c r="J255" i="5"/>
  <c r="J252" i="5"/>
  <c r="J245" i="5"/>
  <c r="BK238" i="5"/>
  <c r="J229" i="5"/>
  <c r="BK221" i="5"/>
  <c r="J218" i="5"/>
  <c r="J217" i="5"/>
  <c r="BK216" i="5"/>
  <c r="J211" i="5"/>
  <c r="BK207" i="5"/>
  <c r="BK197" i="5"/>
  <c r="J194" i="5"/>
  <c r="J180" i="5"/>
  <c r="BK178" i="5"/>
  <c r="BK177" i="5"/>
  <c r="J175" i="5"/>
  <c r="BK174" i="5"/>
  <c r="BK171" i="5"/>
  <c r="BK164" i="5"/>
  <c r="BK163" i="5"/>
  <c r="J158" i="5"/>
  <c r="BK153" i="5"/>
  <c r="J148" i="5"/>
  <c r="BK287" i="4"/>
  <c r="J287" i="4"/>
  <c r="BK285" i="4"/>
  <c r="J284" i="4"/>
  <c r="J282" i="4"/>
  <c r="J276" i="4"/>
  <c r="BK275" i="4"/>
  <c r="J270" i="4"/>
  <c r="BK269" i="4"/>
  <c r="J268" i="4"/>
  <c r="J264" i="4"/>
  <c r="BK263" i="4"/>
  <c r="J262" i="4"/>
  <c r="BK260" i="4"/>
  <c r="BK250" i="4"/>
  <c r="BK249" i="4"/>
  <c r="J248" i="4"/>
  <c r="J247" i="4"/>
  <c r="J245" i="4"/>
  <c r="J244" i="4"/>
  <c r="BK243" i="4"/>
  <c r="BK242" i="4"/>
  <c r="J241" i="4"/>
  <c r="J240" i="4"/>
  <c r="J239" i="4"/>
  <c r="BK238" i="4"/>
  <c r="BK237" i="4"/>
  <c r="J236" i="4"/>
  <c r="BK235" i="4"/>
  <c r="BK234" i="4"/>
  <c r="J233" i="4"/>
  <c r="BK232" i="4"/>
  <c r="J231" i="4"/>
  <c r="BK230" i="4"/>
  <c r="J229" i="4"/>
  <c r="BK228" i="4"/>
  <c r="BK227" i="4"/>
  <c r="J226" i="4"/>
  <c r="J225" i="4"/>
  <c r="BK224" i="4"/>
  <c r="BK223" i="4"/>
  <c r="BK222" i="4"/>
  <c r="BK221" i="4"/>
  <c r="BK220" i="4"/>
  <c r="J220" i="4"/>
  <c r="BK219" i="4"/>
  <c r="J219" i="4"/>
  <c r="BK218" i="4"/>
  <c r="J218" i="4"/>
  <c r="BK216" i="4"/>
  <c r="J216" i="4"/>
  <c r="BK215" i="4"/>
  <c r="J215" i="4"/>
  <c r="BK214" i="4"/>
  <c r="J214" i="4"/>
  <c r="BK213" i="4"/>
  <c r="J213" i="4"/>
  <c r="BK212" i="4"/>
  <c r="J212" i="4"/>
  <c r="BK211" i="4"/>
  <c r="J211" i="4"/>
  <c r="J210" i="4"/>
  <c r="J209" i="4"/>
  <c r="BK208" i="4"/>
  <c r="J208" i="4"/>
  <c r="J207" i="4"/>
  <c r="BK205" i="4"/>
  <c r="J205" i="4"/>
  <c r="BK204" i="4"/>
  <c r="J204" i="4"/>
  <c r="BK203" i="4"/>
  <c r="J203" i="4"/>
  <c r="BK202" i="4"/>
  <c r="J202" i="4"/>
  <c r="J201" i="4"/>
  <c r="J200" i="4"/>
  <c r="J198" i="4"/>
  <c r="BK196" i="4"/>
  <c r="BK194" i="4"/>
  <c r="J193" i="4"/>
  <c r="J190" i="4"/>
  <c r="BK188" i="4"/>
  <c r="BK187" i="4"/>
  <c r="BK185" i="4"/>
  <c r="J183" i="4"/>
  <c r="BK181" i="4"/>
  <c r="J180" i="4"/>
  <c r="BK179" i="4"/>
  <c r="J178" i="4"/>
  <c r="J177" i="4"/>
  <c r="BK174" i="4"/>
  <c r="BK173" i="4"/>
  <c r="J169" i="4"/>
  <c r="BK161" i="4"/>
  <c r="J160" i="4"/>
  <c r="J159" i="4"/>
  <c r="BK158" i="4"/>
  <c r="J157" i="4"/>
  <c r="J156" i="4"/>
  <c r="J154" i="4"/>
  <c r="BK153" i="4"/>
  <c r="BK152" i="4"/>
  <c r="BK150" i="4"/>
  <c r="BK149" i="4"/>
  <c r="BK148" i="4"/>
  <c r="BK146" i="4"/>
  <c r="J158" i="3"/>
  <c r="J157" i="3"/>
  <c r="BK156" i="3"/>
  <c r="BK155" i="3"/>
  <c r="J154" i="3"/>
  <c r="J153" i="3"/>
  <c r="BK152" i="3"/>
  <c r="J151" i="3"/>
  <c r="J150" i="3"/>
  <c r="BK148" i="3"/>
  <c r="BK146" i="3"/>
  <c r="BK144" i="3"/>
  <c r="J142" i="3"/>
  <c r="J139" i="3"/>
  <c r="BK137" i="3"/>
  <c r="BK134" i="3"/>
  <c r="J207" i="2"/>
  <c r="BK205" i="2"/>
  <c r="J197" i="2"/>
  <c r="J195" i="2"/>
  <c r="J194" i="2"/>
  <c r="J193" i="2"/>
  <c r="BK189" i="2"/>
  <c r="J187" i="2"/>
  <c r="BK186" i="2"/>
  <c r="BK184" i="2"/>
  <c r="J183" i="2"/>
  <c r="J181" i="2"/>
  <c r="J179" i="2"/>
  <c r="BK175" i="2"/>
  <c r="J170" i="2"/>
  <c r="J169" i="2"/>
  <c r="BK166" i="2"/>
  <c r="J165" i="2"/>
  <c r="BK153" i="2"/>
  <c r="J145" i="2"/>
  <c r="BK144" i="2"/>
  <c r="J141" i="2"/>
  <c r="BK138" i="2"/>
  <c r="J136" i="2"/>
  <c r="AS96" i="1"/>
  <c r="BK190" i="7"/>
  <c r="J188" i="7"/>
  <c r="BK185" i="7"/>
  <c r="BK183" i="7"/>
  <c r="J182" i="7"/>
  <c r="BK181" i="7"/>
  <c r="J180" i="7"/>
  <c r="J179" i="7"/>
  <c r="J177" i="7"/>
  <c r="J176" i="7"/>
  <c r="J175" i="7"/>
  <c r="J174" i="7"/>
  <c r="BK172" i="7"/>
  <c r="J170" i="7"/>
  <c r="J169" i="7"/>
  <c r="BK168" i="7"/>
  <c r="BK167" i="7"/>
  <c r="BK166" i="7"/>
  <c r="BK165" i="7"/>
  <c r="BK163" i="7"/>
  <c r="BK162" i="7"/>
  <c r="BK161" i="7"/>
  <c r="BK156" i="7"/>
  <c r="J155" i="7"/>
  <c r="J154" i="7"/>
  <c r="BK153" i="7"/>
  <c r="J152" i="7"/>
  <c r="J151" i="7"/>
  <c r="BK150" i="7"/>
  <c r="J148" i="7"/>
  <c r="BK146" i="7"/>
  <c r="BK143" i="7"/>
  <c r="BK141" i="7"/>
  <c r="BK139" i="7"/>
  <c r="BK138" i="7"/>
  <c r="BK137" i="7"/>
  <c r="J136" i="7"/>
  <c r="BK195" i="6"/>
  <c r="J190" i="6"/>
  <c r="BK187" i="6"/>
  <c r="BK184" i="6"/>
  <c r="J182" i="6"/>
  <c r="BK180" i="6"/>
  <c r="BK177" i="6"/>
  <c r="BK176" i="6"/>
  <c r="BK175" i="6"/>
  <c r="BK174" i="6"/>
  <c r="BK173" i="6"/>
  <c r="BK172" i="6"/>
  <c r="J171" i="6"/>
  <c r="BK170" i="6"/>
  <c r="J169" i="6"/>
  <c r="BK168" i="6"/>
  <c r="BK167" i="6"/>
  <c r="BK164" i="6"/>
  <c r="BK163" i="6"/>
  <c r="J159" i="6"/>
  <c r="BK157" i="6"/>
  <c r="BK156" i="6"/>
  <c r="J153" i="6"/>
  <c r="J150" i="6"/>
  <c r="J149" i="6"/>
  <c r="BK148" i="6"/>
  <c r="J147" i="6"/>
  <c r="BK146" i="6"/>
  <c r="J145" i="6"/>
  <c r="BK141" i="6"/>
  <c r="J140" i="6"/>
  <c r="J139" i="6"/>
  <c r="J138" i="6"/>
  <c r="BK134" i="6"/>
  <c r="BK419" i="5"/>
  <c r="BK418" i="5"/>
  <c r="J406" i="5"/>
  <c r="BK401" i="5"/>
  <c r="BK398" i="5"/>
  <c r="J397" i="5"/>
  <c r="J396" i="5"/>
  <c r="J394" i="5"/>
  <c r="J388" i="5"/>
  <c r="J383" i="5"/>
  <c r="BK373" i="5"/>
  <c r="J372" i="5"/>
  <c r="BK369" i="5"/>
  <c r="BK367" i="5"/>
  <c r="BK364" i="5"/>
  <c r="J361" i="5"/>
  <c r="J356" i="5"/>
  <c r="BK340" i="5"/>
  <c r="J337" i="5"/>
  <c r="J323" i="5"/>
  <c r="J321" i="5"/>
  <c r="J318" i="5"/>
  <c r="J311" i="5"/>
  <c r="J306" i="5"/>
  <c r="BK304" i="5"/>
  <c r="J301" i="5"/>
  <c r="BK291" i="5"/>
  <c r="BK284" i="5"/>
  <c r="BK280" i="5"/>
  <c r="J275" i="5"/>
  <c r="J271" i="5"/>
  <c r="J268" i="5"/>
  <c r="J267" i="5"/>
  <c r="BK266" i="5"/>
  <c r="J265" i="5"/>
  <c r="J263" i="5"/>
  <c r="J262" i="5"/>
  <c r="BK260" i="5"/>
  <c r="BK257" i="5"/>
  <c r="BK252" i="5"/>
  <c r="J251" i="5"/>
  <c r="J239" i="5"/>
  <c r="J238" i="5"/>
  <c r="J230" i="5"/>
  <c r="J227" i="5"/>
  <c r="J222" i="5"/>
  <c r="BK220" i="5"/>
  <c r="J219" i="5"/>
  <c r="BK218" i="5"/>
  <c r="J212" i="5"/>
  <c r="BK199" i="5"/>
  <c r="BK198" i="5"/>
  <c r="J197" i="5"/>
  <c r="J196" i="5"/>
  <c r="J195" i="5"/>
  <c r="BK194" i="5"/>
  <c r="BK193" i="5"/>
  <c r="BK192" i="5"/>
  <c r="J183" i="5"/>
  <c r="BK179" i="5"/>
  <c r="J178" i="5"/>
  <c r="J171" i="5"/>
  <c r="J168" i="5"/>
  <c r="BK165" i="5"/>
  <c r="J164" i="5"/>
  <c r="J153" i="5"/>
  <c r="BK148" i="5"/>
  <c r="BK284" i="4"/>
  <c r="J281" i="4"/>
  <c r="BK279" i="4"/>
  <c r="J278" i="4"/>
  <c r="BK276" i="4"/>
  <c r="BK272" i="4"/>
  <c r="BK271" i="4"/>
  <c r="BK268" i="4"/>
  <c r="J267" i="4"/>
  <c r="BK265" i="4"/>
  <c r="BK264" i="4"/>
  <c r="J258" i="4"/>
  <c r="BK257" i="4"/>
  <c r="J256" i="4"/>
  <c r="BK255" i="4"/>
  <c r="J254" i="4"/>
  <c r="BK252" i="4"/>
  <c r="J250" i="4"/>
  <c r="BK247" i="4"/>
  <c r="J246" i="4"/>
  <c r="BK245" i="4"/>
  <c r="BK244" i="4"/>
  <c r="J243" i="4"/>
  <c r="J242" i="4"/>
  <c r="BK241" i="4"/>
  <c r="BK240" i="4"/>
  <c r="BK239" i="4"/>
  <c r="J238" i="4"/>
  <c r="J237" i="4"/>
  <c r="BK236" i="4"/>
  <c r="J235" i="4"/>
  <c r="J234" i="4"/>
  <c r="BK233" i="4"/>
  <c r="J232" i="4"/>
  <c r="BK231" i="4"/>
  <c r="J230" i="4"/>
  <c r="BK229" i="4"/>
  <c r="J228" i="4"/>
  <c r="J227" i="4"/>
  <c r="BK226" i="4"/>
  <c r="BK225" i="4"/>
  <c r="J224" i="4"/>
  <c r="J223" i="4"/>
  <c r="J222" i="4"/>
  <c r="J221" i="4"/>
  <c r="BK210" i="4"/>
  <c r="BK201" i="4"/>
  <c r="J199" i="4"/>
  <c r="BK198" i="4"/>
  <c r="J197" i="4"/>
  <c r="J195" i="4"/>
  <c r="BK193" i="4"/>
  <c r="BK191" i="4"/>
  <c r="BK189" i="4"/>
  <c r="J185" i="4"/>
  <c r="BK184" i="4"/>
  <c r="BK182" i="4"/>
  <c r="BK180" i="4"/>
  <c r="BK178" i="4"/>
  <c r="J174" i="4"/>
  <c r="BK172" i="4"/>
  <c r="BK171" i="4"/>
  <c r="BK170" i="4"/>
  <c r="BK167" i="4"/>
  <c r="J165" i="4"/>
  <c r="BK164" i="4"/>
  <c r="J163" i="4"/>
  <c r="BK162" i="4"/>
  <c r="J161" i="4"/>
  <c r="BK159" i="4"/>
  <c r="J158" i="4"/>
  <c r="BK157" i="4"/>
  <c r="J155" i="4"/>
  <c r="BK166" i="3"/>
  <c r="BK164" i="3"/>
  <c r="J161" i="3"/>
  <c r="J159" i="3"/>
  <c r="J156" i="3"/>
  <c r="J155" i="3"/>
  <c r="BK154" i="3"/>
  <c r="J152" i="3"/>
  <c r="BK151" i="3"/>
  <c r="J149" i="3"/>
  <c r="J148" i="3"/>
  <c r="J146" i="3"/>
  <c r="BK142" i="3"/>
  <c r="J141" i="3"/>
  <c r="BK140" i="3"/>
  <c r="BK139" i="3"/>
  <c r="BK138" i="3"/>
  <c r="BK136" i="3"/>
  <c r="BK135" i="3"/>
  <c r="BK207" i="2"/>
  <c r="J205" i="2"/>
  <c r="J203" i="2"/>
  <c r="BK197" i="2"/>
  <c r="BK195" i="2"/>
  <c r="BK193" i="2"/>
  <c r="BK190" i="2"/>
  <c r="J189" i="2"/>
  <c r="BK188" i="2"/>
  <c r="J186" i="2"/>
  <c r="J184" i="2"/>
  <c r="BK181" i="2"/>
  <c r="BK180" i="2"/>
  <c r="BK176" i="2"/>
  <c r="BK174" i="2"/>
  <c r="BK172" i="2"/>
  <c r="BK167" i="2"/>
  <c r="BK160" i="2"/>
  <c r="J156" i="2"/>
  <c r="BK148" i="2"/>
  <c r="BK145" i="2"/>
  <c r="J144" i="2"/>
  <c r="J138" i="2"/>
  <c r="BK136" i="2"/>
  <c r="BK188" i="7"/>
  <c r="J185" i="7"/>
  <c r="J181" i="7"/>
  <c r="BK179" i="7"/>
  <c r="J178" i="7"/>
  <c r="BK177" i="7"/>
  <c r="BK175" i="7"/>
  <c r="J173" i="7"/>
  <c r="J171" i="7"/>
  <c r="BK169" i="7"/>
  <c r="J168" i="7"/>
  <c r="J162" i="7"/>
  <c r="BK160" i="7"/>
  <c r="BK159" i="7"/>
  <c r="BK158" i="7"/>
  <c r="J157" i="7"/>
  <c r="BK155" i="7"/>
  <c r="BK154" i="7"/>
  <c r="J150" i="7"/>
  <c r="J146" i="7"/>
  <c r="BK142" i="7"/>
  <c r="BK140" i="7"/>
  <c r="J138" i="7"/>
  <c r="BK136" i="7"/>
  <c r="J134" i="7"/>
  <c r="BK133" i="7"/>
  <c r="J132" i="7"/>
  <c r="J131" i="7"/>
  <c r="BK130" i="7"/>
  <c r="J192" i="6"/>
  <c r="J188" i="6"/>
  <c r="BK186" i="6"/>
  <c r="J183" i="6"/>
  <c r="BK182" i="6"/>
  <c r="BK181" i="6"/>
  <c r="BK179" i="6"/>
  <c r="BK178" i="6"/>
  <c r="J175" i="6"/>
  <c r="J173" i="6"/>
  <c r="BK171" i="6"/>
  <c r="BK166" i="6"/>
  <c r="J164" i="6"/>
  <c r="J163" i="6"/>
  <c r="J162" i="6"/>
  <c r="BK161" i="6"/>
  <c r="BK160" i="6"/>
  <c r="J152" i="6"/>
  <c r="BK149" i="6"/>
  <c r="BK147" i="6"/>
  <c r="J143" i="6"/>
  <c r="J142" i="6"/>
  <c r="BK139" i="6"/>
  <c r="J137" i="6"/>
  <c r="J411" i="5"/>
  <c r="J398" i="5"/>
  <c r="J393" i="5"/>
  <c r="J390" i="5"/>
  <c r="J385" i="5"/>
  <c r="BK381" i="5"/>
  <c r="J379" i="5"/>
  <c r="J378" i="5"/>
  <c r="BK377" i="5"/>
  <c r="BK374" i="5"/>
  <c r="BK372" i="5"/>
  <c r="BK371" i="5"/>
  <c r="J370" i="5"/>
  <c r="BK356" i="5"/>
  <c r="BK352" i="5"/>
  <c r="BK341" i="5"/>
  <c r="J339" i="5"/>
  <c r="J333" i="5"/>
  <c r="J315" i="5"/>
  <c r="J314" i="5"/>
  <c r="BK308" i="5"/>
  <c r="J305" i="5"/>
  <c r="BK299" i="5"/>
  <c r="BK298" i="5"/>
  <c r="J297" i="5"/>
  <c r="BK293" i="5"/>
  <c r="J290" i="5"/>
  <c r="J289" i="5"/>
  <c r="J284" i="5"/>
  <c r="BK277" i="5"/>
  <c r="J276" i="5"/>
  <c r="BK271" i="5"/>
  <c r="J269" i="5"/>
  <c r="J266" i="5"/>
  <c r="BK265" i="5"/>
  <c r="BK263" i="5"/>
  <c r="J261" i="5"/>
  <c r="J260" i="5"/>
  <c r="J257" i="5"/>
  <c r="BK240" i="5"/>
  <c r="BK239" i="5"/>
  <c r="BK229" i="5"/>
  <c r="BK227" i="5"/>
  <c r="J226" i="5"/>
  <c r="J221" i="5"/>
  <c r="J220" i="5"/>
  <c r="BK217" i="5"/>
  <c r="J207" i="5"/>
  <c r="J192" i="5"/>
  <c r="BK188" i="5"/>
  <c r="J188" i="5"/>
  <c r="BK185" i="5"/>
  <c r="J185" i="5"/>
  <c r="BK180" i="5"/>
  <c r="J179" i="5"/>
  <c r="J176" i="5"/>
  <c r="BK175" i="5"/>
  <c r="J174" i="5"/>
  <c r="J165" i="5"/>
  <c r="J163" i="5"/>
  <c r="BK160" i="5"/>
  <c r="BK159" i="5"/>
  <c r="BK157" i="5"/>
  <c r="J285" i="4"/>
  <c r="BK281" i="4"/>
  <c r="BK278" i="4"/>
  <c r="BK273" i="4"/>
  <c r="J272" i="4"/>
  <c r="BK266" i="4"/>
  <c r="J265" i="4"/>
  <c r="J263" i="4"/>
  <c r="BK262" i="4"/>
  <c r="BK261" i="4"/>
  <c r="J260" i="4"/>
  <c r="J259" i="4"/>
  <c r="BK258" i="4"/>
  <c r="J257" i="4"/>
  <c r="BK256" i="4"/>
  <c r="J255" i="4"/>
  <c r="BK254" i="4"/>
  <c r="J252" i="4"/>
  <c r="J249" i="4"/>
  <c r="BK248" i="4"/>
  <c r="BK246" i="4"/>
  <c r="BK209" i="4"/>
  <c r="BK207" i="4"/>
  <c r="BK200" i="4"/>
  <c r="BK199" i="4"/>
  <c r="BK197" i="4"/>
  <c r="J196" i="4"/>
  <c r="BK195" i="4"/>
  <c r="J194" i="4"/>
  <c r="J191" i="4"/>
  <c r="BK190" i="4"/>
  <c r="J189" i="4"/>
  <c r="J188" i="4"/>
  <c r="J187" i="4"/>
  <c r="J184" i="4"/>
  <c r="BK183" i="4"/>
  <c r="J182" i="4"/>
  <c r="J181" i="4"/>
  <c r="J179" i="4"/>
  <c r="BK177" i="4"/>
  <c r="J173" i="4"/>
  <c r="J172" i="4"/>
  <c r="J171" i="4"/>
  <c r="J170" i="4"/>
  <c r="BK169" i="4"/>
  <c r="J167" i="4"/>
  <c r="BK165" i="4"/>
  <c r="J164" i="4"/>
  <c r="BK163" i="4"/>
  <c r="J162" i="4"/>
  <c r="BK160" i="4"/>
  <c r="BK156" i="4"/>
  <c r="BK155" i="4"/>
  <c r="BK154" i="4"/>
  <c r="J153" i="4"/>
  <c r="J152" i="4"/>
  <c r="J150" i="4"/>
  <c r="J149" i="4"/>
  <c r="J148" i="4"/>
  <c r="J146" i="4"/>
  <c r="J166" i="3"/>
  <c r="J164" i="3"/>
  <c r="BK161" i="3"/>
  <c r="BK159" i="3"/>
  <c r="BK158" i="3"/>
  <c r="BK157" i="3"/>
  <c r="BK153" i="3"/>
  <c r="BK150" i="3"/>
  <c r="BK149" i="3"/>
  <c r="J144" i="3"/>
  <c r="BK141" i="3"/>
  <c r="J140" i="3"/>
  <c r="J138" i="3"/>
  <c r="J137" i="3"/>
  <c r="J136" i="3"/>
  <c r="J135" i="3"/>
  <c r="J134" i="3"/>
  <c r="BK203" i="2"/>
  <c r="BK194" i="2"/>
  <c r="J190" i="2"/>
  <c r="J188" i="2"/>
  <c r="BK187" i="2"/>
  <c r="BK183" i="2"/>
  <c r="J180" i="2"/>
  <c r="BK179" i="2"/>
  <c r="J176" i="2"/>
  <c r="J175" i="2"/>
  <c r="J174" i="2"/>
  <c r="J172" i="2"/>
  <c r="BK170" i="2"/>
  <c r="BK169" i="2"/>
  <c r="J167" i="2"/>
  <c r="J166" i="2"/>
  <c r="BK165" i="2"/>
  <c r="J160" i="2"/>
  <c r="BK156" i="2"/>
  <c r="J153" i="2"/>
  <c r="J148" i="2"/>
  <c r="BK141" i="2"/>
  <c r="AS101" i="1"/>
  <c r="J166" i="7"/>
  <c r="BK164" i="7"/>
  <c r="J163" i="7"/>
  <c r="J161" i="7"/>
  <c r="J159" i="7"/>
  <c r="J158" i="7"/>
  <c r="BK157" i="7"/>
  <c r="J153" i="7"/>
  <c r="BK151" i="7"/>
  <c r="J149" i="7"/>
  <c r="BK147" i="7"/>
  <c r="J145" i="7"/>
  <c r="J144" i="7"/>
  <c r="J141" i="7"/>
  <c r="J139" i="7"/>
  <c r="J137" i="7"/>
  <c r="J135" i="7"/>
  <c r="J133" i="7"/>
  <c r="BK131" i="7"/>
  <c r="BK197" i="6"/>
  <c r="J197" i="6"/>
  <c r="BK191" i="6"/>
  <c r="BK190" i="6"/>
  <c r="J186" i="6"/>
  <c r="J185" i="6"/>
  <c r="J184" i="6"/>
  <c r="J181" i="6"/>
  <c r="J178" i="6"/>
  <c r="J177" i="6"/>
  <c r="J172" i="6"/>
  <c r="J170" i="6"/>
  <c r="BK169" i="6"/>
  <c r="J167" i="6"/>
  <c r="BK162" i="6"/>
  <c r="J160" i="6"/>
  <c r="BK159" i="6"/>
  <c r="J158" i="6"/>
  <c r="J157" i="6"/>
  <c r="J156" i="6"/>
  <c r="J155" i="6"/>
  <c r="J154" i="6"/>
  <c r="BK153" i="6"/>
  <c r="BK152" i="6"/>
  <c r="BK150" i="6"/>
  <c r="BK144" i="6"/>
  <c r="BK143" i="6"/>
  <c r="BK140" i="6"/>
  <c r="BK138" i="6"/>
  <c r="BK135" i="6"/>
  <c r="BK427" i="5"/>
  <c r="J427" i="5"/>
  <c r="BK425" i="5"/>
  <c r="J425" i="5"/>
  <c r="J418" i="5"/>
  <c r="BK406" i="5"/>
  <c r="J401" i="5"/>
  <c r="BK396" i="5"/>
  <c r="BK394" i="5"/>
  <c r="BK393" i="5"/>
  <c r="BK390" i="5"/>
  <c r="BK388" i="5"/>
  <c r="J387" i="5"/>
  <c r="J384" i="5"/>
  <c r="J382" i="5"/>
  <c r="J381" i="5"/>
  <c r="BK379" i="5"/>
  <c r="J373" i="5"/>
  <c r="J371" i="5"/>
  <c r="J367" i="5"/>
  <c r="BK360" i="5"/>
  <c r="BK357" i="5"/>
  <c r="BK345" i="5"/>
  <c r="J341" i="5"/>
  <c r="BK338" i="5"/>
  <c r="BK334" i="5"/>
  <c r="BK333" i="5"/>
  <c r="BK325" i="5"/>
  <c r="BK324" i="5"/>
  <c r="BK323" i="5"/>
  <c r="BK311" i="5"/>
  <c r="J308" i="5"/>
  <c r="BK306" i="5"/>
  <c r="BK305" i="5"/>
  <c r="BK301" i="5"/>
  <c r="J299" i="5"/>
  <c r="BK297" i="5"/>
  <c r="BK294" i="5"/>
  <c r="J293" i="5"/>
  <c r="J291" i="5"/>
  <c r="BK287" i="5"/>
  <c r="J280" i="5"/>
  <c r="BK275" i="5"/>
  <c r="BK274" i="5"/>
  <c r="BK270" i="5"/>
  <c r="BK269" i="5"/>
  <c r="BK267" i="5"/>
  <c r="BK264" i="5"/>
  <c r="BK261" i="5"/>
  <c r="BK255" i="5"/>
  <c r="BK251" i="5"/>
  <c r="BK245" i="5"/>
  <c r="J240" i="5"/>
  <c r="BK230" i="5"/>
  <c r="BK226" i="5"/>
  <c r="BK222" i="5"/>
  <c r="BK219" i="5"/>
  <c r="J216" i="5"/>
  <c r="BK212" i="5"/>
  <c r="BK211" i="5"/>
  <c r="J199" i="5"/>
  <c r="J198" i="5"/>
  <c r="BK196" i="5"/>
  <c r="BK195" i="5"/>
  <c r="J193" i="5"/>
  <c r="BK183" i="5"/>
  <c r="J177" i="5"/>
  <c r="BK176" i="5"/>
  <c r="BK168" i="5"/>
  <c r="J160" i="5"/>
  <c r="J159" i="5"/>
  <c r="BK158" i="5"/>
  <c r="J157" i="5"/>
  <c r="BK282" i="4"/>
  <c r="J279" i="4"/>
  <c r="J275" i="4"/>
  <c r="J273" i="4"/>
  <c r="J271" i="4"/>
  <c r="BK270" i="4"/>
  <c r="J269" i="4"/>
  <c r="BK267" i="4"/>
  <c r="J266" i="4"/>
  <c r="J261" i="4"/>
  <c r="BK259" i="4"/>
  <c r="T193" i="6" l="1"/>
  <c r="J129" i="7"/>
  <c r="J256" i="5"/>
  <c r="J380" i="5"/>
  <c r="J399" i="5"/>
  <c r="J322" i="5"/>
  <c r="J184" i="5"/>
  <c r="P399" i="5"/>
  <c r="P395" i="5" s="1"/>
  <c r="J395" i="5"/>
  <c r="J228" i="5"/>
  <c r="R399" i="5"/>
  <c r="R395" i="5" s="1"/>
  <c r="P423" i="5"/>
  <c r="T399" i="5"/>
  <c r="T395" i="5" s="1"/>
  <c r="P201" i="2"/>
  <c r="T201" i="2"/>
  <c r="R201" i="2"/>
  <c r="T162" i="3"/>
  <c r="R186" i="7"/>
  <c r="P147" i="4"/>
  <c r="R151" i="4"/>
  <c r="T168" i="4"/>
  <c r="T176" i="4"/>
  <c r="P186" i="4"/>
  <c r="R192" i="4"/>
  <c r="T206" i="4"/>
  <c r="BK217" i="4"/>
  <c r="J217" i="4" s="1"/>
  <c r="J112" i="4" s="1"/>
  <c r="R253" i="4"/>
  <c r="P274" i="4"/>
  <c r="BK277" i="4"/>
  <c r="J277" i="4" s="1"/>
  <c r="J116" i="4" s="1"/>
  <c r="T277" i="4"/>
  <c r="T280" i="4"/>
  <c r="R283" i="4"/>
  <c r="T147" i="5"/>
  <c r="T167" i="5"/>
  <c r="P184" i="5"/>
  <c r="R215" i="5"/>
  <c r="P228" i="5"/>
  <c r="R256" i="5"/>
  <c r="T283" i="5"/>
  <c r="BK292" i="5"/>
  <c r="J292" i="5" s="1"/>
  <c r="J107" i="5" s="1"/>
  <c r="T292" i="5"/>
  <c r="BK307" i="5"/>
  <c r="J307" i="5" s="1"/>
  <c r="J109" i="5" s="1"/>
  <c r="T307" i="5"/>
  <c r="T322" i="5"/>
  <c r="P355" i="5"/>
  <c r="P368" i="5"/>
  <c r="T380" i="5"/>
  <c r="T389" i="5"/>
  <c r="R417" i="5"/>
  <c r="P420" i="5"/>
  <c r="BK136" i="6"/>
  <c r="J136" i="6" s="1"/>
  <c r="J102" i="6" s="1"/>
  <c r="BK151" i="6"/>
  <c r="J151" i="6" s="1"/>
  <c r="J103" i="6" s="1"/>
  <c r="BK165" i="6"/>
  <c r="J165" i="6" s="1"/>
  <c r="J104" i="6" s="1"/>
  <c r="R189" i="6"/>
  <c r="BK137" i="2"/>
  <c r="J137" i="2" s="1"/>
  <c r="J100" i="2" s="1"/>
  <c r="P137" i="2"/>
  <c r="BK164" i="2"/>
  <c r="J164" i="2" s="1"/>
  <c r="J101" i="2" s="1"/>
  <c r="R164" i="2"/>
  <c r="T168" i="2"/>
  <c r="R173" i="2"/>
  <c r="P182" i="2"/>
  <c r="R182" i="2"/>
  <c r="T185" i="2"/>
  <c r="R198" i="2"/>
  <c r="R133" i="3"/>
  <c r="P147" i="3"/>
  <c r="BK151" i="4"/>
  <c r="J151" i="4" s="1"/>
  <c r="J104" i="4" s="1"/>
  <c r="BK168" i="4"/>
  <c r="J168" i="4" s="1"/>
  <c r="J106" i="4" s="1"/>
  <c r="R168" i="4"/>
  <c r="P176" i="4"/>
  <c r="T186" i="4"/>
  <c r="P192" i="4"/>
  <c r="BK206" i="4"/>
  <c r="J206" i="4" s="1"/>
  <c r="J111" i="4" s="1"/>
  <c r="P217" i="4"/>
  <c r="BK253" i="4"/>
  <c r="J253" i="4" s="1"/>
  <c r="J114" i="4" s="1"/>
  <c r="R277" i="4"/>
  <c r="BK147" i="5"/>
  <c r="BK167" i="5"/>
  <c r="J167" i="5" s="1"/>
  <c r="J100" i="5" s="1"/>
  <c r="BK184" i="5"/>
  <c r="BK215" i="5"/>
  <c r="J215" i="5" s="1"/>
  <c r="J102" i="5" s="1"/>
  <c r="BK228" i="5"/>
  <c r="BK256" i="5"/>
  <c r="J104" i="5" s="1"/>
  <c r="BK283" i="5"/>
  <c r="J283" i="5" s="1"/>
  <c r="J105" i="5" s="1"/>
  <c r="R283" i="5"/>
  <c r="P288" i="5"/>
  <c r="P292" i="5"/>
  <c r="P300" i="5"/>
  <c r="P307" i="5"/>
  <c r="R322" i="5"/>
  <c r="R355" i="5"/>
  <c r="T368" i="5"/>
  <c r="R380" i="5"/>
  <c r="R389" i="5"/>
  <c r="BK417" i="5"/>
  <c r="J417" i="5" s="1"/>
  <c r="J120" i="5" s="1"/>
  <c r="T133" i="6"/>
  <c r="T136" i="6"/>
  <c r="R151" i="6"/>
  <c r="R165" i="6"/>
  <c r="BK189" i="6"/>
  <c r="J189" i="6" s="1"/>
  <c r="J105" i="6" s="1"/>
  <c r="P129" i="7"/>
  <c r="P128" i="7" s="1"/>
  <c r="AU104" i="1" s="1"/>
  <c r="T137" i="2"/>
  <c r="T164" i="2"/>
  <c r="R168" i="2"/>
  <c r="P173" i="2"/>
  <c r="BK182" i="2"/>
  <c r="J182" i="2" s="1"/>
  <c r="J105" i="2" s="1"/>
  <c r="BK185" i="2"/>
  <c r="J185" i="2" s="1"/>
  <c r="J106" i="2" s="1"/>
  <c r="R185" i="2"/>
  <c r="P198" i="2"/>
  <c r="BK133" i="3"/>
  <c r="J133" i="3" s="1"/>
  <c r="J101" i="3" s="1"/>
  <c r="T133" i="3"/>
  <c r="R147" i="3"/>
  <c r="R147" i="4"/>
  <c r="R144" i="4" s="1"/>
  <c r="P151" i="4"/>
  <c r="P168" i="4"/>
  <c r="R176" i="4"/>
  <c r="BK192" i="4"/>
  <c r="J192" i="4" s="1"/>
  <c r="J110" i="4" s="1"/>
  <c r="R206" i="4"/>
  <c r="T217" i="4"/>
  <c r="T253" i="4"/>
  <c r="T274" i="4"/>
  <c r="BK280" i="4"/>
  <c r="J280" i="4" s="1"/>
  <c r="J117" i="4" s="1"/>
  <c r="R280" i="4"/>
  <c r="P283" i="4"/>
  <c r="R147" i="5"/>
  <c r="P167" i="5"/>
  <c r="R184" i="5"/>
  <c r="T215" i="5"/>
  <c r="T228" i="5"/>
  <c r="T256" i="5"/>
  <c r="P283" i="5"/>
  <c r="T288" i="5"/>
  <c r="R292" i="5"/>
  <c r="R300" i="5"/>
  <c r="R307" i="5"/>
  <c r="P322" i="5"/>
  <c r="BK355" i="5"/>
  <c r="J355" i="5" s="1"/>
  <c r="J114" i="5" s="1"/>
  <c r="BK368" i="5"/>
  <c r="J368" i="5" s="1"/>
  <c r="J115" i="5" s="1"/>
  <c r="BK380" i="5"/>
  <c r="BK389" i="5"/>
  <c r="J389" i="5" s="1"/>
  <c r="J117" i="5" s="1"/>
  <c r="T417" i="5"/>
  <c r="R420" i="5"/>
  <c r="R133" i="6"/>
  <c r="R136" i="6"/>
  <c r="T151" i="6"/>
  <c r="T165" i="6"/>
  <c r="T189" i="6"/>
  <c r="BK129" i="7"/>
  <c r="J101" i="7" s="1"/>
  <c r="R129" i="7"/>
  <c r="R128" i="7" s="1"/>
  <c r="R137" i="2"/>
  <c r="P164" i="2"/>
  <c r="BK168" i="2"/>
  <c r="J168" i="2" s="1"/>
  <c r="J102" i="2" s="1"/>
  <c r="P168" i="2"/>
  <c r="BK173" i="2"/>
  <c r="J173" i="2" s="1"/>
  <c r="J104" i="2" s="1"/>
  <c r="T173" i="2"/>
  <c r="T182" i="2"/>
  <c r="P185" i="2"/>
  <c r="T198" i="2"/>
  <c r="P133" i="3"/>
  <c r="P132" i="3" s="1"/>
  <c r="AU98" i="1" s="1"/>
  <c r="BK147" i="3"/>
  <c r="J147" i="3" s="1"/>
  <c r="J104" i="3" s="1"/>
  <c r="T147" i="3"/>
  <c r="BK147" i="4"/>
  <c r="J147" i="4" s="1"/>
  <c r="J103" i="4" s="1"/>
  <c r="T147" i="4"/>
  <c r="T144" i="4" s="1"/>
  <c r="T151" i="4"/>
  <c r="BK176" i="4"/>
  <c r="J176" i="4" s="1"/>
  <c r="J108" i="4" s="1"/>
  <c r="BK186" i="4"/>
  <c r="J186" i="4" s="1"/>
  <c r="J109" i="4" s="1"/>
  <c r="R186" i="4"/>
  <c r="T192" i="4"/>
  <c r="P206" i="4"/>
  <c r="R217" i="4"/>
  <c r="P253" i="4"/>
  <c r="BK274" i="4"/>
  <c r="J274" i="4" s="1"/>
  <c r="J115" i="4" s="1"/>
  <c r="R274" i="4"/>
  <c r="P277" i="4"/>
  <c r="P280" i="4"/>
  <c r="BK283" i="4"/>
  <c r="J283" i="4" s="1"/>
  <c r="J118" i="4" s="1"/>
  <c r="T283" i="4"/>
  <c r="P147" i="5"/>
  <c r="R167" i="5"/>
  <c r="T184" i="5"/>
  <c r="P215" i="5"/>
  <c r="R228" i="5"/>
  <c r="P256" i="5"/>
  <c r="BK288" i="5"/>
  <c r="J288" i="5" s="1"/>
  <c r="J106" i="5" s="1"/>
  <c r="R288" i="5"/>
  <c r="BK300" i="5"/>
  <c r="J300" i="5" s="1"/>
  <c r="J108" i="5" s="1"/>
  <c r="T300" i="5"/>
  <c r="BK322" i="5"/>
  <c r="T355" i="5"/>
  <c r="R368" i="5"/>
  <c r="P380" i="5"/>
  <c r="P389" i="5"/>
  <c r="P417" i="5"/>
  <c r="T420" i="5"/>
  <c r="BK133" i="6"/>
  <c r="J133" i="6" s="1"/>
  <c r="J101" i="6" s="1"/>
  <c r="P133" i="6"/>
  <c r="P136" i="6"/>
  <c r="P151" i="6"/>
  <c r="P165" i="6"/>
  <c r="P189" i="6"/>
  <c r="T129" i="7"/>
  <c r="T128" i="7" s="1"/>
  <c r="BE262" i="4"/>
  <c r="BE271" i="4"/>
  <c r="BE275" i="4"/>
  <c r="BE278" i="4"/>
  <c r="BE281" i="4"/>
  <c r="BK166" i="4"/>
  <c r="J166" i="4" s="1"/>
  <c r="J105" i="4" s="1"/>
  <c r="BK251" i="4"/>
  <c r="J251" i="4" s="1"/>
  <c r="J113" i="4" s="1"/>
  <c r="J91" i="5"/>
  <c r="J93" i="5"/>
  <c r="F94" i="5"/>
  <c r="BE148" i="5"/>
  <c r="BE163" i="5"/>
  <c r="BE164" i="5"/>
  <c r="BE165" i="5"/>
  <c r="BE177" i="5"/>
  <c r="BE180" i="5"/>
  <c r="BE199" i="5"/>
  <c r="BE207" i="5"/>
  <c r="BE219" i="5"/>
  <c r="BE220" i="5"/>
  <c r="BE267" i="5"/>
  <c r="BE270" i="5"/>
  <c r="BE274" i="5"/>
  <c r="BE276" i="5"/>
  <c r="BE284" i="5"/>
  <c r="BE290" i="5"/>
  <c r="BE311" i="5"/>
  <c r="BE315" i="5"/>
  <c r="BE321" i="5"/>
  <c r="BE343" i="5"/>
  <c r="BE352" i="5"/>
  <c r="BE367" i="5"/>
  <c r="BE369" i="5"/>
  <c r="BE381" i="5"/>
  <c r="BE382" i="5"/>
  <c r="BE397" i="5"/>
  <c r="BE411" i="5"/>
  <c r="BE418" i="5"/>
  <c r="BE419" i="5"/>
  <c r="BE425" i="5"/>
  <c r="BE427" i="5"/>
  <c r="BK344" i="5"/>
  <c r="J344" i="5" s="1"/>
  <c r="J112" i="5" s="1"/>
  <c r="BK424" i="5"/>
  <c r="J424" i="5" s="1"/>
  <c r="J123" i="5" s="1"/>
  <c r="F95" i="6"/>
  <c r="E118" i="6"/>
  <c r="J128" i="6"/>
  <c r="BE141" i="6"/>
  <c r="BE147" i="6"/>
  <c r="BE148" i="6"/>
  <c r="BE160" i="6"/>
  <c r="BE161" i="6"/>
  <c r="BE163" i="6"/>
  <c r="BE170" i="6"/>
  <c r="BE173" i="6"/>
  <c r="BE174" i="6"/>
  <c r="BE176" i="6"/>
  <c r="BE179" i="6"/>
  <c r="BE183" i="6"/>
  <c r="BE184" i="6"/>
  <c r="BE187" i="6"/>
  <c r="BE197" i="6"/>
  <c r="J96" i="7"/>
  <c r="F125" i="7"/>
  <c r="BE131" i="7"/>
  <c r="BE135" i="7"/>
  <c r="BE141" i="7"/>
  <c r="BE146" i="7"/>
  <c r="BE147" i="7"/>
  <c r="BE154" i="7"/>
  <c r="BE155" i="7"/>
  <c r="BE156" i="7"/>
  <c r="BE159" i="7"/>
  <c r="BE162" i="7"/>
  <c r="BE170" i="7"/>
  <c r="J93" i="2"/>
  <c r="E122" i="2"/>
  <c r="F130" i="2"/>
  <c r="F131" i="2"/>
  <c r="BE136" i="2"/>
  <c r="BE153" i="2"/>
  <c r="BE160" i="2"/>
  <c r="BE167" i="2"/>
  <c r="BE169" i="2"/>
  <c r="BE172" i="2"/>
  <c r="BE176" i="2"/>
  <c r="BE180" i="2"/>
  <c r="BE184" i="2"/>
  <c r="BE186" i="2"/>
  <c r="BE189" i="2"/>
  <c r="BE194" i="2"/>
  <c r="BE197" i="2"/>
  <c r="BE205" i="2"/>
  <c r="J93" i="3"/>
  <c r="F96" i="3"/>
  <c r="BE140" i="3"/>
  <c r="BE146" i="3"/>
  <c r="BE148" i="3"/>
  <c r="BE152" i="3"/>
  <c r="BE155" i="3"/>
  <c r="BE156" i="3"/>
  <c r="BE157" i="3"/>
  <c r="BE158" i="3"/>
  <c r="BK143" i="3"/>
  <c r="J143" i="3" s="1"/>
  <c r="J102" i="3" s="1"/>
  <c r="BK145" i="3"/>
  <c r="J145" i="3" s="1"/>
  <c r="J103" i="3" s="1"/>
  <c r="BK160" i="3"/>
  <c r="J160" i="3" s="1"/>
  <c r="J105" i="3" s="1"/>
  <c r="BK165" i="3"/>
  <c r="J165" i="3" s="1"/>
  <c r="J108" i="3" s="1"/>
  <c r="J93" i="4"/>
  <c r="J96" i="4"/>
  <c r="F139" i="4"/>
  <c r="BE146" i="4"/>
  <c r="BE152" i="4"/>
  <c r="BE154" i="4"/>
  <c r="BE159" i="4"/>
  <c r="BE161" i="4"/>
  <c r="BE162" i="4"/>
  <c r="BE164" i="4"/>
  <c r="BE165" i="4"/>
  <c r="BE171" i="4"/>
  <c r="BE174" i="4"/>
  <c r="BE178" i="4"/>
  <c r="BE189" i="4"/>
  <c r="BE194" i="4"/>
  <c r="BE196" i="4"/>
  <c r="BE198" i="4"/>
  <c r="BE210" i="4"/>
  <c r="BE245" i="4"/>
  <c r="BE247" i="4"/>
  <c r="BE250" i="4"/>
  <c r="BE255" i="4"/>
  <c r="BE257" i="4"/>
  <c r="BE267" i="4"/>
  <c r="BE268" i="4"/>
  <c r="BE269" i="4"/>
  <c r="BE270" i="4"/>
  <c r="BE282" i="4"/>
  <c r="BE168" i="5"/>
  <c r="BE171" i="5"/>
  <c r="BE178" i="5"/>
  <c r="BE179" i="5"/>
  <c r="BE183" i="5"/>
  <c r="BE185" i="5"/>
  <c r="BE188" i="5"/>
  <c r="BE193" i="5"/>
  <c r="BE194" i="5"/>
  <c r="BE196" i="5"/>
  <c r="BE198" i="5"/>
  <c r="BE211" i="5"/>
  <c r="BE212" i="5"/>
  <c r="BE227" i="5"/>
  <c r="BE251" i="5"/>
  <c r="BE252" i="5"/>
  <c r="BE257" i="5"/>
  <c r="BE261" i="5"/>
  <c r="BE266" i="5"/>
  <c r="BE269" i="5"/>
  <c r="BE280" i="5"/>
  <c r="BE291" i="5"/>
  <c r="BE294" i="5"/>
  <c r="BE297" i="5"/>
  <c r="BE304" i="5"/>
  <c r="BE308" i="5"/>
  <c r="BE318" i="5"/>
  <c r="BE323" i="5"/>
  <c r="BE334" i="5"/>
  <c r="BE338" i="5"/>
  <c r="BE339" i="5"/>
  <c r="BE345" i="5"/>
  <c r="BE357" i="5"/>
  <c r="BE360" i="5"/>
  <c r="BE361" i="5"/>
  <c r="BE364" i="5"/>
  <c r="BE383" i="5"/>
  <c r="BE387" i="5"/>
  <c r="BE401" i="5"/>
  <c r="BE406" i="5"/>
  <c r="BK348" i="5"/>
  <c r="J113" i="5" s="1"/>
  <c r="BK399" i="5"/>
  <c r="BK395" i="5" s="1"/>
  <c r="J118" i="5" s="1"/>
  <c r="J93" i="6"/>
  <c r="F96" i="6"/>
  <c r="J129" i="6"/>
  <c r="BE139" i="6"/>
  <c r="BE142" i="6"/>
  <c r="BE152" i="6"/>
  <c r="BE153" i="6"/>
  <c r="BE154" i="6"/>
  <c r="BE155" i="6"/>
  <c r="BE156" i="6"/>
  <c r="BE158" i="6"/>
  <c r="BE162" i="6"/>
  <c r="BE167" i="6"/>
  <c r="BE169" i="6"/>
  <c r="BE175" i="6"/>
  <c r="BE180" i="6"/>
  <c r="BE188" i="6"/>
  <c r="BE195" i="6"/>
  <c r="E85" i="7"/>
  <c r="J95" i="7"/>
  <c r="J122" i="7"/>
  <c r="BE134" i="7"/>
  <c r="BE136" i="7"/>
  <c r="BE138" i="7"/>
  <c r="BE143" i="7"/>
  <c r="BE148" i="7"/>
  <c r="BE149" i="7"/>
  <c r="BE151" i="7"/>
  <c r="BE152" i="7"/>
  <c r="BE160" i="7"/>
  <c r="BE163" i="7"/>
  <c r="BE164" i="7"/>
  <c r="BE165" i="7"/>
  <c r="BE166" i="7"/>
  <c r="BE174" i="7"/>
  <c r="BE176" i="7"/>
  <c r="BE182" i="7"/>
  <c r="BE185" i="7"/>
  <c r="BE190" i="7"/>
  <c r="J94" i="2"/>
  <c r="J128" i="2"/>
  <c r="BE138" i="2"/>
  <c r="BE141" i="2"/>
  <c r="BE144" i="2"/>
  <c r="BE145" i="2"/>
  <c r="BE156" i="2"/>
  <c r="BE166" i="2"/>
  <c r="BE175" i="2"/>
  <c r="BE179" i="2"/>
  <c r="BE183" i="2"/>
  <c r="BE188" i="2"/>
  <c r="BE190" i="2"/>
  <c r="BK135" i="2"/>
  <c r="J135" i="2" s="1"/>
  <c r="J99" i="2" s="1"/>
  <c r="BK196" i="2"/>
  <c r="J196" i="2" s="1"/>
  <c r="J107" i="2" s="1"/>
  <c r="F95" i="3"/>
  <c r="J96" i="3"/>
  <c r="J128" i="3"/>
  <c r="BE134" i="3"/>
  <c r="BE137" i="3"/>
  <c r="BE139" i="3"/>
  <c r="BE141" i="3"/>
  <c r="BE144" i="3"/>
  <c r="BE150" i="3"/>
  <c r="BE153" i="3"/>
  <c r="BE159" i="3"/>
  <c r="BE166" i="3"/>
  <c r="BK163" i="3"/>
  <c r="J163" i="3" s="1"/>
  <c r="J107" i="3" s="1"/>
  <c r="J95" i="4"/>
  <c r="E129" i="4"/>
  <c r="BE149" i="4"/>
  <c r="BE155" i="4"/>
  <c r="BE156" i="4"/>
  <c r="BE158" i="4"/>
  <c r="BE163" i="4"/>
  <c r="BE169" i="4"/>
  <c r="BE177" i="4"/>
  <c r="BE179" i="4"/>
  <c r="BE180" i="4"/>
  <c r="BE181" i="4"/>
  <c r="BE183" i="4"/>
  <c r="BE185" i="4"/>
  <c r="BE188" i="4"/>
  <c r="BE190" i="4"/>
  <c r="BE197" i="4"/>
  <c r="BE199" i="4"/>
  <c r="BE200" i="4"/>
  <c r="BE223" i="4"/>
  <c r="BE225" i="4"/>
  <c r="BE228" i="4"/>
  <c r="BE232" i="4"/>
  <c r="BE235" i="4"/>
  <c r="BE238" i="4"/>
  <c r="BE239" i="4"/>
  <c r="BE240" i="4"/>
  <c r="BE242" i="4"/>
  <c r="BE246" i="4"/>
  <c r="BE254" i="4"/>
  <c r="BE256" i="4"/>
  <c r="BE258" i="4"/>
  <c r="BE260" i="4"/>
  <c r="BE263" i="4"/>
  <c r="BE273" i="4"/>
  <c r="BK145" i="4"/>
  <c r="BK286" i="4"/>
  <c r="J286" i="4" s="1"/>
  <c r="J119" i="4" s="1"/>
  <c r="J94" i="5"/>
  <c r="F142" i="5"/>
  <c r="BE158" i="5"/>
  <c r="BE174" i="5"/>
  <c r="BE176" i="5"/>
  <c r="BE195" i="5"/>
  <c r="BE216" i="5"/>
  <c r="BE217" i="5"/>
  <c r="BE221" i="5"/>
  <c r="BE229" i="5"/>
  <c r="BE239" i="5"/>
  <c r="BE240" i="5"/>
  <c r="BE260" i="5"/>
  <c r="BE263" i="5"/>
  <c r="BE264" i="5"/>
  <c r="BE277" i="5"/>
  <c r="BE287" i="5"/>
  <c r="BE289" i="5"/>
  <c r="BE293" i="5"/>
  <c r="BE298" i="5"/>
  <c r="BE314" i="5"/>
  <c r="BE324" i="5"/>
  <c r="BE325" i="5"/>
  <c r="BE333" i="5"/>
  <c r="BE341" i="5"/>
  <c r="BE370" i="5"/>
  <c r="BE374" i="5"/>
  <c r="BE377" i="5"/>
  <c r="BE378" i="5"/>
  <c r="BE379" i="5"/>
  <c r="BE384" i="5"/>
  <c r="BE385" i="5"/>
  <c r="BE390" i="5"/>
  <c r="BE393" i="5"/>
  <c r="BK342" i="5"/>
  <c r="J342" i="5" s="1"/>
  <c r="J111" i="5" s="1"/>
  <c r="BE144" i="6"/>
  <c r="BE145" i="6"/>
  <c r="BE150" i="6"/>
  <c r="BE166" i="6"/>
  <c r="BE178" i="6"/>
  <c r="BE181" i="6"/>
  <c r="BE182" i="6"/>
  <c r="BE185" i="6"/>
  <c r="BE186" i="6"/>
  <c r="BE190" i="6"/>
  <c r="BE191" i="6"/>
  <c r="BE192" i="6"/>
  <c r="BK196" i="6"/>
  <c r="J196" i="6" s="1"/>
  <c r="J108" i="6" s="1"/>
  <c r="F95" i="7"/>
  <c r="BE130" i="7"/>
  <c r="BE132" i="7"/>
  <c r="BE133" i="7"/>
  <c r="BE142" i="7"/>
  <c r="BE144" i="7"/>
  <c r="BE145" i="7"/>
  <c r="BE157" i="7"/>
  <c r="BE158" i="7"/>
  <c r="BE169" i="7"/>
  <c r="BE173" i="7"/>
  <c r="BE179" i="7"/>
  <c r="BE180" i="7"/>
  <c r="BE181" i="7"/>
  <c r="BE183" i="7"/>
  <c r="BE148" i="2"/>
  <c r="BE165" i="2"/>
  <c r="BE170" i="2"/>
  <c r="BE174" i="2"/>
  <c r="BE181" i="2"/>
  <c r="BE187" i="2"/>
  <c r="BE193" i="2"/>
  <c r="BE195" i="2"/>
  <c r="BE203" i="2"/>
  <c r="BE207" i="2"/>
  <c r="BK171" i="2"/>
  <c r="J171" i="2" s="1"/>
  <c r="J103" i="2" s="1"/>
  <c r="BK202" i="2"/>
  <c r="BK204" i="2"/>
  <c r="J204" i="2" s="1"/>
  <c r="J111" i="2" s="1"/>
  <c r="BK206" i="2"/>
  <c r="J206" i="2" s="1"/>
  <c r="J112" i="2" s="1"/>
  <c r="E85" i="3"/>
  <c r="BE135" i="3"/>
  <c r="BE136" i="3"/>
  <c r="BE138" i="3"/>
  <c r="BE142" i="3"/>
  <c r="BE149" i="3"/>
  <c r="BE151" i="3"/>
  <c r="BE154" i="3"/>
  <c r="BE161" i="3"/>
  <c r="BE164" i="3"/>
  <c r="F96" i="4"/>
  <c r="BE148" i="4"/>
  <c r="BE150" i="4"/>
  <c r="BE153" i="4"/>
  <c r="BE157" i="4"/>
  <c r="BE160" i="4"/>
  <c r="BE167" i="4"/>
  <c r="BE170" i="4"/>
  <c r="BE172" i="4"/>
  <c r="BE173" i="4"/>
  <c r="BE182" i="4"/>
  <c r="BE184" i="4"/>
  <c r="BE187" i="4"/>
  <c r="BE191" i="4"/>
  <c r="BE193" i="4"/>
  <c r="BE195" i="4"/>
  <c r="BE201" i="4"/>
  <c r="BE202" i="4"/>
  <c r="BE203" i="4"/>
  <c r="BE204" i="4"/>
  <c r="BE205" i="4"/>
  <c r="BE207" i="4"/>
  <c r="BE208" i="4"/>
  <c r="BE209" i="4"/>
  <c r="BE211" i="4"/>
  <c r="BE212" i="4"/>
  <c r="BE213" i="4"/>
  <c r="BE214" i="4"/>
  <c r="BE215" i="4"/>
  <c r="BE216" i="4"/>
  <c r="BE218" i="4"/>
  <c r="BE219" i="4"/>
  <c r="BE220" i="4"/>
  <c r="BE221" i="4"/>
  <c r="BE222" i="4"/>
  <c r="BE224" i="4"/>
  <c r="BE226" i="4"/>
  <c r="BE227" i="4"/>
  <c r="BE229" i="4"/>
  <c r="BE230" i="4"/>
  <c r="BE231" i="4"/>
  <c r="BE233" i="4"/>
  <c r="BE234" i="4"/>
  <c r="BE236" i="4"/>
  <c r="BE237" i="4"/>
  <c r="BE241" i="4"/>
  <c r="BE243" i="4"/>
  <c r="BE244" i="4"/>
  <c r="BE248" i="4"/>
  <c r="BE249" i="4"/>
  <c r="BE252" i="4"/>
  <c r="BE259" i="4"/>
  <c r="BE261" i="4"/>
  <c r="BE264" i="4"/>
  <c r="BE265" i="4"/>
  <c r="BE266" i="4"/>
  <c r="BE272" i="4"/>
  <c r="BE276" i="4"/>
  <c r="BE279" i="4"/>
  <c r="BE284" i="4"/>
  <c r="BE285" i="4"/>
  <c r="BE287" i="4"/>
  <c r="E85" i="5"/>
  <c r="BE153" i="5"/>
  <c r="BE157" i="5"/>
  <c r="BE159" i="5"/>
  <c r="BE160" i="5"/>
  <c r="BE175" i="5"/>
  <c r="BE192" i="5"/>
  <c r="BE197" i="5"/>
  <c r="BE218" i="5"/>
  <c r="BE222" i="5"/>
  <c r="BE226" i="5"/>
  <c r="BE230" i="5"/>
  <c r="BE238" i="5"/>
  <c r="BE245" i="5"/>
  <c r="BE255" i="5"/>
  <c r="BE262" i="5"/>
  <c r="BE265" i="5"/>
  <c r="BE268" i="5"/>
  <c r="BE271" i="5"/>
  <c r="BE275" i="5"/>
  <c r="BE299" i="5"/>
  <c r="BE301" i="5"/>
  <c r="BE305" i="5"/>
  <c r="BE306" i="5"/>
  <c r="BE337" i="5"/>
  <c r="BE340" i="5"/>
  <c r="BE356" i="5"/>
  <c r="BE371" i="5"/>
  <c r="BE372" i="5"/>
  <c r="BE373" i="5"/>
  <c r="BE388" i="5"/>
  <c r="BE394" i="5"/>
  <c r="BE396" i="5"/>
  <c r="BE398" i="5"/>
  <c r="BK426" i="5"/>
  <c r="J426" i="5" s="1"/>
  <c r="J124" i="5" s="1"/>
  <c r="BE134" i="6"/>
  <c r="BE135" i="6"/>
  <c r="BE137" i="6"/>
  <c r="BE138" i="6"/>
  <c r="BE140" i="6"/>
  <c r="BE143" i="6"/>
  <c r="BE146" i="6"/>
  <c r="BE149" i="6"/>
  <c r="BE157" i="6"/>
  <c r="BE159" i="6"/>
  <c r="BE164" i="6"/>
  <c r="BE168" i="6"/>
  <c r="BE171" i="6"/>
  <c r="BE172" i="6"/>
  <c r="BE177" i="6"/>
  <c r="BK194" i="6"/>
  <c r="J194" i="6" s="1"/>
  <c r="J107" i="6" s="1"/>
  <c r="BE137" i="7"/>
  <c r="BE139" i="7"/>
  <c r="BE140" i="7"/>
  <c r="BE150" i="7"/>
  <c r="BE153" i="7"/>
  <c r="BE161" i="7"/>
  <c r="BE167" i="7"/>
  <c r="BE168" i="7"/>
  <c r="BE171" i="7"/>
  <c r="BE172" i="7"/>
  <c r="BE175" i="7"/>
  <c r="BE177" i="7"/>
  <c r="BE178" i="7"/>
  <c r="BE188" i="7"/>
  <c r="BK187" i="7"/>
  <c r="J187" i="7" s="1"/>
  <c r="J103" i="7" s="1"/>
  <c r="BK189" i="7"/>
  <c r="J189" i="7" s="1"/>
  <c r="J104" i="7" s="1"/>
  <c r="J38" i="6"/>
  <c r="AW103" i="1" s="1"/>
  <c r="F39" i="2"/>
  <c r="BD97" i="1" s="1"/>
  <c r="F41" i="3"/>
  <c r="BD98" i="1" s="1"/>
  <c r="F40" i="6"/>
  <c r="BC103" i="1" s="1"/>
  <c r="F39" i="4"/>
  <c r="BB99" i="1" s="1"/>
  <c r="F39" i="6"/>
  <c r="BB103" i="1" s="1"/>
  <c r="F40" i="7"/>
  <c r="BC104" i="1" s="1"/>
  <c r="F36" i="2"/>
  <c r="BA97" i="1" s="1"/>
  <c r="J38" i="4"/>
  <c r="AW99" i="1" s="1"/>
  <c r="F38" i="5"/>
  <c r="BC102" i="1" s="1"/>
  <c r="AS100" i="1"/>
  <c r="F40" i="4"/>
  <c r="BC99" i="1" s="1"/>
  <c r="F39" i="7"/>
  <c r="BB104" i="1" s="1"/>
  <c r="F41" i="4"/>
  <c r="BD99" i="1" s="1"/>
  <c r="F41" i="7"/>
  <c r="BD104" i="1" s="1"/>
  <c r="F39" i="5"/>
  <c r="BD102" i="1" s="1"/>
  <c r="F38" i="3"/>
  <c r="BA98" i="1" s="1"/>
  <c r="J38" i="7"/>
  <c r="AW104" i="1" s="1"/>
  <c r="F37" i="5"/>
  <c r="BB102" i="1" s="1"/>
  <c r="F38" i="4"/>
  <c r="BA99" i="1" s="1"/>
  <c r="J36" i="5"/>
  <c r="AW102" i="1" s="1"/>
  <c r="F38" i="7"/>
  <c r="BA104" i="1" s="1"/>
  <c r="F37" i="2"/>
  <c r="BB97" i="1" s="1"/>
  <c r="F36" i="5"/>
  <c r="BA102" i="1" s="1"/>
  <c r="F41" i="6"/>
  <c r="BD103" i="1" s="1"/>
  <c r="J36" i="2"/>
  <c r="AW97" i="1" s="1"/>
  <c r="J38" i="3"/>
  <c r="AW98" i="1" s="1"/>
  <c r="F38" i="2"/>
  <c r="BC97" i="1" s="1"/>
  <c r="F40" i="3"/>
  <c r="BC98" i="1" s="1"/>
  <c r="F39" i="3"/>
  <c r="BB98" i="1" s="1"/>
  <c r="F38" i="6"/>
  <c r="BA103" i="1" s="1"/>
  <c r="AS95" i="1"/>
  <c r="P144" i="4" l="1"/>
  <c r="J101" i="5"/>
  <c r="J116" i="5"/>
  <c r="J103" i="5"/>
  <c r="J110" i="5"/>
  <c r="J119" i="5"/>
  <c r="BK144" i="4"/>
  <c r="J144" i="4" s="1"/>
  <c r="J101" i="4" s="1"/>
  <c r="R134" i="2"/>
  <c r="P134" i="2"/>
  <c r="AU97" i="1" s="1"/>
  <c r="T134" i="2"/>
  <c r="AS94" i="1"/>
  <c r="R175" i="4"/>
  <c r="R143" i="4" s="1"/>
  <c r="R132" i="6"/>
  <c r="R146" i="5"/>
  <c r="T132" i="3"/>
  <c r="R132" i="3"/>
  <c r="T175" i="4"/>
  <c r="T143" i="4" s="1"/>
  <c r="BK201" i="2"/>
  <c r="J201" i="2" s="1"/>
  <c r="J109" i="2" s="1"/>
  <c r="P132" i="6"/>
  <c r="AU103" i="1" s="1"/>
  <c r="P146" i="5"/>
  <c r="AU102" i="1" s="1"/>
  <c r="T132" i="6"/>
  <c r="P175" i="4"/>
  <c r="P143" i="4" s="1"/>
  <c r="AU99" i="1" s="1"/>
  <c r="T146" i="5"/>
  <c r="J145" i="4"/>
  <c r="J102" i="4" s="1"/>
  <c r="BK423" i="5"/>
  <c r="J423" i="5" s="1"/>
  <c r="J122" i="5" s="1"/>
  <c r="J202" i="2"/>
  <c r="J110" i="2" s="1"/>
  <c r="J147" i="5"/>
  <c r="J99" i="5" s="1"/>
  <c r="BK193" i="6"/>
  <c r="J193" i="6" s="1"/>
  <c r="J106" i="6" s="1"/>
  <c r="BK175" i="4"/>
  <c r="J175" i="4" s="1"/>
  <c r="J107" i="4" s="1"/>
  <c r="BK186" i="7"/>
  <c r="J186" i="7" s="1"/>
  <c r="J102" i="7" s="1"/>
  <c r="BK162" i="3"/>
  <c r="J162" i="3" s="1"/>
  <c r="J106" i="3" s="1"/>
  <c r="BA96" i="1"/>
  <c r="AW96" i="1" s="1"/>
  <c r="J37" i="4"/>
  <c r="AV99" i="1" s="1"/>
  <c r="AT99" i="1" s="1"/>
  <c r="F37" i="4"/>
  <c r="AZ99" i="1" s="1"/>
  <c r="F37" i="6"/>
  <c r="AZ103" i="1" s="1"/>
  <c r="BC96" i="1"/>
  <c r="BC95" i="1" s="1"/>
  <c r="AY95" i="1" s="1"/>
  <c r="BA101" i="1"/>
  <c r="AW101" i="1" s="1"/>
  <c r="F37" i="3"/>
  <c r="AZ98" i="1" s="1"/>
  <c r="J37" i="7"/>
  <c r="AV104" i="1" s="1"/>
  <c r="AT104" i="1" s="1"/>
  <c r="BB101" i="1"/>
  <c r="BB100" i="1" s="1"/>
  <c r="AX100" i="1" s="1"/>
  <c r="J37" i="6"/>
  <c r="AV103" i="1" s="1"/>
  <c r="AT103" i="1" s="1"/>
  <c r="BC101" i="1"/>
  <c r="AY101" i="1" s="1"/>
  <c r="J37" i="3"/>
  <c r="AV98" i="1" s="1"/>
  <c r="AT98" i="1" s="1"/>
  <c r="BB96" i="1"/>
  <c r="AX96" i="1" s="1"/>
  <c r="BD96" i="1"/>
  <c r="BD95" i="1" s="1"/>
  <c r="BD101" i="1"/>
  <c r="BD100" i="1" s="1"/>
  <c r="F37" i="7"/>
  <c r="AZ104" i="1" s="1"/>
  <c r="AU96" i="1" l="1"/>
  <c r="AU95" i="1" s="1"/>
  <c r="BK132" i="6"/>
  <c r="J132" i="6" s="1"/>
  <c r="J100" i="6" s="1"/>
  <c r="BK128" i="7"/>
  <c r="J128" i="7" s="1"/>
  <c r="J100" i="7" s="1"/>
  <c r="BK143" i="4"/>
  <c r="J143" i="4" s="1"/>
  <c r="J34" i="4" s="1"/>
  <c r="I199" i="2" s="1"/>
  <c r="BK132" i="3"/>
  <c r="J132" i="3" s="1"/>
  <c r="J100" i="3" s="1"/>
  <c r="BD94" i="1"/>
  <c r="W33" i="1" s="1"/>
  <c r="AU101" i="1"/>
  <c r="AU100" i="1" s="1"/>
  <c r="BA100" i="1"/>
  <c r="AW100" i="1" s="1"/>
  <c r="AX101" i="1"/>
  <c r="BC100" i="1"/>
  <c r="AY100" i="1" s="1"/>
  <c r="BA95" i="1"/>
  <c r="AW95" i="1" s="1"/>
  <c r="BB95" i="1"/>
  <c r="BB94" i="1" s="1"/>
  <c r="W31" i="1" s="1"/>
  <c r="AY96" i="1"/>
  <c r="J199" i="2" l="1"/>
  <c r="BE199" i="2" s="1"/>
  <c r="BK199" i="2"/>
  <c r="J43" i="4"/>
  <c r="J100" i="4"/>
  <c r="AU94" i="1"/>
  <c r="BC94" i="1"/>
  <c r="AY94" i="1" s="1"/>
  <c r="J34" i="6"/>
  <c r="I421" i="5" s="1"/>
  <c r="J34" i="7"/>
  <c r="I422" i="5" s="1"/>
  <c r="J34" i="3"/>
  <c r="I200" i="2" s="1"/>
  <c r="AX94" i="1"/>
  <c r="AX95" i="1"/>
  <c r="BA94" i="1"/>
  <c r="AW94" i="1" s="1"/>
  <c r="AK30" i="1" s="1"/>
  <c r="BK422" i="5" l="1"/>
  <c r="J422" i="5"/>
  <c r="BE422" i="5" s="1"/>
  <c r="BK421" i="5"/>
  <c r="J421" i="5"/>
  <c r="BE421" i="5" s="1"/>
  <c r="J200" i="2"/>
  <c r="BE200" i="2" s="1"/>
  <c r="BK200" i="2"/>
  <c r="BK198" i="2" s="1"/>
  <c r="J43" i="6"/>
  <c r="J43" i="3"/>
  <c r="J43" i="7"/>
  <c r="W30" i="1"/>
  <c r="W32" i="1"/>
  <c r="BK420" i="5" l="1"/>
  <c r="J420" i="5" s="1"/>
  <c r="J121" i="5" s="1"/>
  <c r="J98" i="5" s="1"/>
  <c r="J32" i="5" s="1"/>
  <c r="F35" i="5" s="1"/>
  <c r="J35" i="5" s="1"/>
  <c r="AV102" i="1" s="1"/>
  <c r="AT102" i="1" s="1"/>
  <c r="J35" i="2"/>
  <c r="AV97" i="1" s="1"/>
  <c r="AT97" i="1" s="1"/>
  <c r="F35" i="2"/>
  <c r="AZ97" i="1" s="1"/>
  <c r="AZ96" i="1" s="1"/>
  <c r="J198" i="2"/>
  <c r="J108" i="2" s="1"/>
  <c r="BK134" i="2"/>
  <c r="J134" i="2" s="1"/>
  <c r="AZ102" i="1" l="1"/>
  <c r="AZ101" i="1" s="1"/>
  <c r="AZ100" i="1" s="1"/>
  <c r="AV100" i="1" s="1"/>
  <c r="AT100" i="1" s="1"/>
  <c r="BK146" i="5"/>
  <c r="J146" i="5" s="1"/>
  <c r="AV96" i="1"/>
  <c r="AT96" i="1" s="1"/>
  <c r="AZ95" i="1"/>
  <c r="J32" i="2"/>
  <c r="J98" i="2"/>
  <c r="AV101" i="1" l="1"/>
  <c r="AT101" i="1" s="1"/>
  <c r="J41" i="5"/>
  <c r="AG97" i="1"/>
  <c r="J41" i="2"/>
  <c r="AV95" i="1"/>
  <c r="AT95" i="1" s="1"/>
  <c r="AZ94" i="1"/>
  <c r="AV94" i="1" s="1"/>
  <c r="AT94" i="1" s="1"/>
  <c r="AG102" i="1" l="1"/>
  <c r="AG101" i="1" s="1"/>
  <c r="AN97" i="1"/>
  <c r="AG96" i="1"/>
  <c r="AN102" i="1" l="1"/>
  <c r="AG100" i="1"/>
  <c r="AN100" i="1" s="1"/>
  <c r="AN101" i="1"/>
  <c r="AG95" i="1"/>
  <c r="AN96" i="1"/>
  <c r="AN95" i="1" l="1"/>
  <c r="AG94" i="1"/>
  <c r="AK26" i="1" l="1"/>
  <c r="AN94" i="1"/>
  <c r="W29" i="1" l="1"/>
  <c r="AK29" i="1" s="1"/>
  <c r="AK35" i="1" s="1"/>
</calcChain>
</file>

<file path=xl/sharedStrings.xml><?xml version="1.0" encoding="utf-8"?>
<sst xmlns="http://schemas.openxmlformats.org/spreadsheetml/2006/main" count="8684" uniqueCount="1344">
  <si>
    <t>Export Komplet</t>
  </si>
  <si>
    <t/>
  </si>
  <si>
    <t>2.0</t>
  </si>
  <si>
    <t>ZAMOK</t>
  </si>
  <si>
    <t>False</t>
  </si>
  <si>
    <t>{9fbbcb34-cb38-4b2a-8e45-5f40e7327174}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</si>
  <si>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</si>
  <si>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</si>
  <si>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</si>
  <si>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</si>
  <si>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</si>
  <si>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</si>
  <si>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</si>
  <si>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</si>
  <si>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6011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</si>
  <si>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</si>
  <si>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</si>
  <si>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a přístavba budovy, Palackého 440, Šťáhlavy</t>
  </si>
  <si>
    <t>KSO:</t>
  </si>
  <si>
    <t>CC-CZ:</t>
  </si>
  <si>
    <t>Místo:</t>
  </si>
  <si>
    <t xml:space="preserve"> </t>
  </si>
  <si>
    <t>Datum:</t>
  </si>
  <si>
    <t>Zadavatel:</t>
  </si>
  <si>
    <t>IČ:</t>
  </si>
  <si>
    <t>Obec Šťáhlavy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</si>
  <si>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</si>
  <si>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</si>
  <si>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</si>
  <si>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</si>
  <si>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</si>
  <si>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</si>
  <si>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</si>
  <si>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</si>
  <si>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</si>
  <si>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</si>
  <si>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</si>
  <si>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</si>
  <si>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</si>
  <si>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</si>
  <si>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</si>
  <si>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</si>
  <si>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</si>
  <si>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</si>
  <si>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</si>
  <si>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</si>
  <si>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</si>
  <si>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</si>
  <si>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</si>
  <si>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</si>
  <si>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</si>
  <si>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</si>
  <si>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</si>
  <si>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</si>
  <si>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</si>
  <si>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</si>
  <si>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</si>
  <si>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</si>
  <si>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</si>
  <si>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</si>
  <si>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</si>
  <si>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</si>
  <si>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</si>
  <si>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</si>
  <si>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</si>
  <si>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</si>
  <si>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</si>
  <si>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</si>
  <si>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</si>
  <si>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</si>
  <si>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</si>
  <si>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</si>
  <si>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</si>
  <si>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</si>
  <si>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</si>
  <si>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</si>
  <si>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</si>
  <si>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</si>
  <si>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Stavební úpravy zateplení objektu + vytápění</t>
  </si>
  <si>
    <t>STA</t>
  </si>
  <si>
    <t>{4cb4e233-b671-48c6-8978-8c3a3d47304a}</t>
  </si>
  <si>
    <t>2</t>
  </si>
  <si>
    <t>1.1</t>
  </si>
  <si>
    <t>Stavební řešení</t>
  </si>
  <si>
    <t>Soupis</t>
  </si>
  <si>
    <t>{fa62f591-3b4b-41d2-9b1f-0a96dc4637d4}</t>
  </si>
  <si>
    <t>/</t>
  </si>
  <si>
    <t>3</t>
  </si>
  <si>
    <t>###NOINSERT###</t>
  </si>
  <si>
    <t>{d236f520-37bb-4ad6-8b22-87704ca84e9d}</t>
  </si>
  <si>
    <t>{81eace6b-d01b-4f15-8303-673f1259d7b3}</t>
  </si>
  <si>
    <t>Přístavba budovy + stavební úpravy požární zbrojnice</t>
  </si>
  <si>
    <t>{ca951364-dc8d-4b9d-90d1-ba3c0fc9ebc0}</t>
  </si>
  <si>
    <t>2.1</t>
  </si>
  <si>
    <t>{cdcf3e22-ef4a-4d7c-89d2-1137af1a8cd0}</t>
  </si>
  <si>
    <t>{3593dfab-1705-44e7-b307-b13d5e112dea}</t>
  </si>
  <si>
    <t>elektroinstalace</t>
  </si>
  <si>
    <t>{efa42ce1-291d-4dc0-9b5c-1fed47645572}</t>
  </si>
  <si>
    <t>KRYCÍ LIST SOUPISU PRACÍ</t>
  </si>
  <si>
    <t>Objekt:</t>
  </si>
  <si>
    <t>1 - Stavební úpravy zateplení objektu + vytápění</t>
  </si>
  <si>
    <t>Soupis:</t>
  </si>
  <si>
    <t>1.1 -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</si>
  <si>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</si>
  <si>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</si>
  <si>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</si>
  <si>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</si>
  <si>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</si>
  <si>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60 - Úpravy povrchů omítky</t>
  </si>
  <si>
    <t>62 - Úpravy povrchů vnější</t>
  </si>
  <si>
    <t>94 - Lešení a stavební výtahy</t>
  </si>
  <si>
    <t>95 - Dokončovací kce na pozem.stav.</t>
  </si>
  <si>
    <t>99 - Staveništní přesun hmot</t>
  </si>
  <si>
    <t>713 - Izolace tepelné</t>
  </si>
  <si>
    <t>762 - Konstrukce tesařské</t>
  </si>
  <si>
    <t>764 - Konstrukce klempířské</t>
  </si>
  <si>
    <t>766 - Konstrukce truhlářské</t>
  </si>
  <si>
    <t>860 - Profese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</si>
  <si>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</si>
  <si>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</si>
  <si>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</si>
  <si>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</si>
  <si>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</si>
  <si>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</si>
  <si>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</si>
  <si>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</si>
  <si>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</si>
  <si>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</si>
  <si>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</si>
  <si>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</si>
  <si>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</si>
  <si>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</si>
  <si>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</si>
  <si>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</si>
  <si>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</si>
  <si>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60</t>
  </si>
  <si>
    <t>Úpravy povrchů omítky</t>
  </si>
  <si>
    <t>ROZPOCET</t>
  </si>
  <si>
    <t>K</t>
  </si>
  <si>
    <t>602013191R00</t>
  </si>
  <si>
    <t>Podkladní nátěr stěn pod omítky</t>
  </si>
  <si>
    <t>m2</t>
  </si>
  <si>
    <t>4</t>
  </si>
  <si>
    <t>62</t>
  </si>
  <si>
    <t>Úpravy povrchů vnější</t>
  </si>
  <si>
    <t>620991121R00</t>
  </si>
  <si>
    <t>Zakrývání výplní vnějších otvorů z lešení</t>
  </si>
  <si>
    <t>VV</t>
  </si>
  <si>
    <t>0,8*2,1+1*1,4+1,8*1,4*4+1,25*2,02+0,5*0,9*2+1,8*1,4*5+1,4*2,5+0,9*0,9+0,5*0,9*3</t>
  </si>
  <si>
    <t>Součet</t>
  </si>
  <si>
    <t>622432112R00</t>
  </si>
  <si>
    <t>Omítka stěn marmolit střednězrnná</t>
  </si>
  <si>
    <t>6</t>
  </si>
  <si>
    <t>11,9*0,3+11,35*0,7+1,4*0,9*2+3,7*0,9+5,34*0,9</t>
  </si>
  <si>
    <t>622904112R00</t>
  </si>
  <si>
    <t>Očištění fasád tlakovou vodou složitost 1 - 2</t>
  </si>
  <si>
    <t>8</t>
  </si>
  <si>
    <t>5</t>
  </si>
  <si>
    <t>622311016R00</t>
  </si>
  <si>
    <t>Soklová lišta hliník KZS  tl. 160,140 mm</t>
  </si>
  <si>
    <t>m</t>
  </si>
  <si>
    <t>10</t>
  </si>
  <si>
    <t>18,8+1,25*2+11,35*2</t>
  </si>
  <si>
    <t>622311435R00</t>
  </si>
  <si>
    <t>Zatepl.systém, fasáda, EPS .160 mm, s omítkou silikon</t>
  </si>
  <si>
    <t>12</t>
  </si>
  <si>
    <t>"SO7  Z,V:" 11,35*(3,8+8,0)</t>
  </si>
  <si>
    <t>"J.S:" 6,4*2*4,4</t>
  </si>
  <si>
    <t>12,4*8,0*2-1,25*5,9</t>
  </si>
  <si>
    <t>7</t>
  </si>
  <si>
    <t>622311353RT3</t>
  </si>
  <si>
    <t>Zatepl.systém , ostění, EPS F plus tl. 30 mm, s omítkou SilikonTop K2</t>
  </si>
  <si>
    <t>14</t>
  </si>
  <si>
    <t>102,7*0,3</t>
  </si>
  <si>
    <t>622311353RT3.1</t>
  </si>
  <si>
    <t>Zatepl.systém , ostění, EPS F plus tl. 30 mm, s omítkou Silikon</t>
  </si>
  <si>
    <t>16</t>
  </si>
  <si>
    <t>13,45*0,25</t>
  </si>
  <si>
    <t>9</t>
  </si>
  <si>
    <t>622311334RT3</t>
  </si>
  <si>
    <t>Zatepl.systém , fasáda, EPS F plus tl.140 mm, s omítkou SilikonTop K2</t>
  </si>
  <si>
    <t>18</t>
  </si>
  <si>
    <t>(1,25*2+3,0)*5,9</t>
  </si>
  <si>
    <t>-6,02</t>
  </si>
  <si>
    <t>94</t>
  </si>
  <si>
    <t>Lešení a stavební výtahy</t>
  </si>
  <si>
    <t>941941051R00</t>
  </si>
  <si>
    <t>Montáž lešení leh.řad.s podlahami,š.1,5 m, H 10 m</t>
  </si>
  <si>
    <t>20</t>
  </si>
  <si>
    <t>11</t>
  </si>
  <si>
    <t>941941391R00</t>
  </si>
  <si>
    <t>Příplatek za každý měsíc použití lešení k pol.1051</t>
  </si>
  <si>
    <t>22</t>
  </si>
  <si>
    <t>941941851R00</t>
  </si>
  <si>
    <t>Demontáž lešení leh.řad.s podlahami,š.1,5 m,H 10 m</t>
  </si>
  <si>
    <t>24</t>
  </si>
  <si>
    <t>95</t>
  </si>
  <si>
    <t>Dokončovací kce na pozem.stav.</t>
  </si>
  <si>
    <t>13</t>
  </si>
  <si>
    <t>953946111R00</t>
  </si>
  <si>
    <t>Osazení ventilačních mřížek</t>
  </si>
  <si>
    <t>kus</t>
  </si>
  <si>
    <t>26</t>
  </si>
  <si>
    <t>dodávka nerez mřížek 20/20</t>
  </si>
  <si>
    <t>ks</t>
  </si>
  <si>
    <t>28</t>
  </si>
  <si>
    <t>99</t>
  </si>
  <si>
    <t>Staveništní přesun hmot</t>
  </si>
  <si>
    <t>999281108R00</t>
  </si>
  <si>
    <t>Přesun hmot pro opravy a údržbu do výšky 12 m</t>
  </si>
  <si>
    <t>t</t>
  </si>
  <si>
    <t>30</t>
  </si>
  <si>
    <t>713</t>
  </si>
  <si>
    <t>Izolace tepelné</t>
  </si>
  <si>
    <t>713110020RAC</t>
  </si>
  <si>
    <t>Izolace tepelné stropu spodem polystyr. EPS 100 F, tloušťka 5 cm - 1 PP</t>
  </si>
  <si>
    <t>32</t>
  </si>
  <si>
    <t>17</t>
  </si>
  <si>
    <t>713111111R00</t>
  </si>
  <si>
    <t>Izolace tepelné stropů vrchem kladené volně</t>
  </si>
  <si>
    <t>34</t>
  </si>
  <si>
    <t>713100190RA0</t>
  </si>
  <si>
    <t>Izolace tepelné volně položené</t>
  </si>
  <si>
    <t>36</t>
  </si>
  <si>
    <t>"stropy půda:" 142</t>
  </si>
  <si>
    <t>19</t>
  </si>
  <si>
    <t>283759210R</t>
  </si>
  <si>
    <t>Deska fasádní polystyrenová EPS 70 F  tl. 220 mm</t>
  </si>
  <si>
    <t>38</t>
  </si>
  <si>
    <t>713111121R00</t>
  </si>
  <si>
    <t>Izolace tepelné stropů rovných spodem, drátem</t>
  </si>
  <si>
    <t>40</t>
  </si>
  <si>
    <t>998713102R00</t>
  </si>
  <si>
    <t>Přesun hmot pro izolace tepelné, výšky do 12 m</t>
  </si>
  <si>
    <t>42</t>
  </si>
  <si>
    <t>762</t>
  </si>
  <si>
    <t>Konstrukce tesařské</t>
  </si>
  <si>
    <t>762512235RT4</t>
  </si>
  <si>
    <t>Položení podlah pod PVC , včetně dodávky, deska  tl. 15 mm</t>
  </si>
  <si>
    <t>44</t>
  </si>
  <si>
    <t>23</t>
  </si>
  <si>
    <t>998762102R00</t>
  </si>
  <si>
    <t>Přesun hmot pro tesařské konstrukce, výšky do 12 m</t>
  </si>
  <si>
    <t>46</t>
  </si>
  <si>
    <t>764</t>
  </si>
  <si>
    <t>Konstrukce klempířské</t>
  </si>
  <si>
    <t>764352811R00</t>
  </si>
  <si>
    <t>Demontáž žlabů půlkruh. rovných, rš 330 mm, do 45°</t>
  </si>
  <si>
    <t>48</t>
  </si>
  <si>
    <t>25</t>
  </si>
  <si>
    <t>764454801R00</t>
  </si>
  <si>
    <t>Demontáž odpadních trub kruhových,D 75 a 100 mm</t>
  </si>
  <si>
    <t>50</t>
  </si>
  <si>
    <t>764259411R00</t>
  </si>
  <si>
    <t>Kotlík kónický z pl.Ti-Zn pro trouby D do 150 mm</t>
  </si>
  <si>
    <t>52</t>
  </si>
  <si>
    <t>27</t>
  </si>
  <si>
    <t>764211401R00</t>
  </si>
  <si>
    <t>Krytina hladká z Ti Zn tabulí 2 x 1 m, do 30°</t>
  </si>
  <si>
    <t>54</t>
  </si>
  <si>
    <t>764554402R00</t>
  </si>
  <si>
    <t>Odpadní trouby z Ti Zn plechu, kruhové, D 100 mm</t>
  </si>
  <si>
    <t>56</t>
  </si>
  <si>
    <t>12,1+25,5</t>
  </si>
  <si>
    <t>29</t>
  </si>
  <si>
    <t>764510470RT2</t>
  </si>
  <si>
    <t>Oplechování parapetů včetně rohů Ti Zn, rš 500 mm, nalepení Enkolitem</t>
  </si>
  <si>
    <t>58</t>
  </si>
  <si>
    <t>764231420R00</t>
  </si>
  <si>
    <t>Lemování Ti Zn plechem zdí,tvrdá krytina,rš 250 mm, střecha schodiště</t>
  </si>
  <si>
    <t>31</t>
  </si>
  <si>
    <t>998764102R00</t>
  </si>
  <si>
    <t>Přesun hmot pro klempířské konstr., výšky do 12 m</t>
  </si>
  <si>
    <t>766</t>
  </si>
  <si>
    <t>Konstrukce truhlářské</t>
  </si>
  <si>
    <t>d+m plastových okem (1ks)</t>
  </si>
  <si>
    <t>64</t>
  </si>
  <si>
    <t>860</t>
  </si>
  <si>
    <t>Profese</t>
  </si>
  <si>
    <t>33</t>
  </si>
  <si>
    <t>topení</t>
  </si>
  <si>
    <t>66</t>
  </si>
  <si>
    <t>plyn</t>
  </si>
  <si>
    <t>68</t>
  </si>
  <si>
    <t>VRN</t>
  </si>
  <si>
    <t>Vedlejší rozpočtové náklady</t>
  </si>
  <si>
    <t>VRN3</t>
  </si>
  <si>
    <t>Zařízení staveniště</t>
  </si>
  <si>
    <t>35</t>
  </si>
  <si>
    <t>030001000</t>
  </si>
  <si>
    <t>kpl</t>
  </si>
  <si>
    <t>1024</t>
  </si>
  <si>
    <t>-204727121</t>
  </si>
  <si>
    <t>VRN4</t>
  </si>
  <si>
    <t>Inženýrská činnost</t>
  </si>
  <si>
    <t>37</t>
  </si>
  <si>
    <t>045203000</t>
  </si>
  <si>
    <t>Kompletační činnost</t>
  </si>
  <si>
    <t>888184232</t>
  </si>
  <si>
    <t>VRN7</t>
  </si>
  <si>
    <t>Provozní vlivy</t>
  </si>
  <si>
    <t>070001000</t>
  </si>
  <si>
    <t>-1869111855</t>
  </si>
  <si>
    <t>1.1.1 - Plynovod</t>
  </si>
  <si>
    <t xml:space="preserve">0100 - Stav. díl 1 - zemní práce                                         </t>
  </si>
  <si>
    <t xml:space="preserve">0400 - Stav. díl 4 - vodorovné konstrukce                                         </t>
  </si>
  <si>
    <t xml:space="preserve">0900 - Stav. díl 9 - ostatní konstrukce a práce                                         </t>
  </si>
  <si>
    <t xml:space="preserve">7230 - ZTI - Vnitřní plynovod                                         </t>
  </si>
  <si>
    <t xml:space="preserve">7830 - Nátěry                                         </t>
  </si>
  <si>
    <t>0100</t>
  </si>
  <si>
    <t xml:space="preserve">Stav. díl 1 - zemní práce                                         </t>
  </si>
  <si>
    <t>132201201</t>
  </si>
  <si>
    <t>Hloubení rýh š do 2000 mm v hornině tř. 3 objemu do 100 m3</t>
  </si>
  <si>
    <t>m3</t>
  </si>
  <si>
    <t>132201209</t>
  </si>
  <si>
    <t>Příplatek za lepivost k hloubení rýh š do 2000 mm v hornině tř. 3</t>
  </si>
  <si>
    <t>162701105</t>
  </si>
  <si>
    <t>Vodorovné přemístění do 10000 m výkopku z horniny tř. 1 až 4</t>
  </si>
  <si>
    <t>167101101</t>
  </si>
  <si>
    <t>Nakládání výkopku z hornin tř. 1 až 4 do 100 m3</t>
  </si>
  <si>
    <t>171201201</t>
  </si>
  <si>
    <t>Uložení sypaniny na skládky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</si>
  <si>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</si>
  <si>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</si>
  <si>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</si>
  <si>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</si>
  <si>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175101101</t>
  </si>
  <si>
    <t>Obsyp potrubí bez prohození sypaniny z hornin tř. 1 až 4 uloženým do 3 m od kraje výkopu</t>
  </si>
  <si>
    <t>M</t>
  </si>
  <si>
    <t>5833120000</t>
  </si>
  <si>
    <t>kamenivo těžené zásypový materiál</t>
  </si>
  <si>
    <t>0400</t>
  </si>
  <si>
    <t xml:space="preserve">Stav. díl 4 - vodorovné konstrukce                                         </t>
  </si>
  <si>
    <t>451573111</t>
  </si>
  <si>
    <t>Lože pod potrubí otevřený výkop ze štěrkopísku</t>
  </si>
  <si>
    <t>0900</t>
  </si>
  <si>
    <t xml:space="preserve">Stav. díl 9 - ostatní konstrukce a práce                                         </t>
  </si>
  <si>
    <t>91941211/</t>
  </si>
  <si>
    <t>Zednické výpomoce, sekání a průrazy</t>
  </si>
  <si>
    <t>hod</t>
  </si>
  <si>
    <t>7230</t>
  </si>
  <si>
    <t xml:space="preserve">ZTI - Vnitřní plynovod                                         </t>
  </si>
  <si>
    <t>723111205</t>
  </si>
  <si>
    <t>Potrubí ocelové závitové černé bezešvé svařované běžné DN 32 s iz. bralen</t>
  </si>
  <si>
    <t>723181014</t>
  </si>
  <si>
    <t>Potrubí měděné polotvrdé spojované lisováním DN 25 ZTI</t>
  </si>
  <si>
    <t>723181013</t>
  </si>
  <si>
    <t>Potrubí měděné polotvrdé spojované lisováním DN 20 ZTI</t>
  </si>
  <si>
    <t>Pol.1</t>
  </si>
  <si>
    <t>Přechod FE/Cu</t>
  </si>
  <si>
    <t>723150365</t>
  </si>
  <si>
    <t>Chránička D 38x2,6 mm</t>
  </si>
  <si>
    <t>723231164</t>
  </si>
  <si>
    <t>Kohout kulový přímý G 1 PN 42 do 185°C plnoprůtokový s koulí DADO vnitřní závit těžká řada</t>
  </si>
  <si>
    <t>723231162</t>
  </si>
  <si>
    <t>Kohout kulový přímý G 1/2 PN 42 do 185°C plnoprůtokový s koulí DADO vnitřní závit těžká řada</t>
  </si>
  <si>
    <t>723160335</t>
  </si>
  <si>
    <t>Rozpěrka přípojek plynoměru G 5/4</t>
  </si>
  <si>
    <t>soub</t>
  </si>
  <si>
    <t>723234311</t>
  </si>
  <si>
    <t>Regulátor tlaku plynu středotlaký jednostupňový výkon do 6 m3/hod pro zemní plyn</t>
  </si>
  <si>
    <t>723190111</t>
  </si>
  <si>
    <t>Přípojka plynovodní nerezová hadice G3/4 F x G3/4 M délky od 20 do 40 cm spojovaná na závit</t>
  </si>
  <si>
    <t>Pol.2</t>
  </si>
  <si>
    <t>Tlaková zkouška potrubí do DN 50</t>
  </si>
  <si>
    <t>Pol.3</t>
  </si>
  <si>
    <t>Revize plynovodu</t>
  </si>
  <si>
    <t>7830</t>
  </si>
  <si>
    <t xml:space="preserve">Nátěry                                         </t>
  </si>
  <si>
    <t>783425414</t>
  </si>
  <si>
    <t>Nátěry syntetické potrubí do DN 50 lesklý povrch email</t>
  </si>
  <si>
    <t>-1580314871</t>
  </si>
  <si>
    <t>-980188670</t>
  </si>
  <si>
    <t>1.1.2 - Ústřední topení</t>
  </si>
  <si>
    <t xml:space="preserve">HSV - Práce a dodávky HSV   </t>
  </si>
  <si>
    <t xml:space="preserve">    4 - Vodorovné konstrukce   </t>
  </si>
  <si>
    <t xml:space="preserve">    6 - Úpravy povrchů vnitřních   </t>
  </si>
  <si>
    <t xml:space="preserve">    9 - Ostatní konstrukce a práce-bourání   </t>
  </si>
  <si>
    <t xml:space="preserve">    99 - Přesun hmot   </t>
  </si>
  <si>
    <t xml:space="preserve">    997 - Přesun sutě   </t>
  </si>
  <si>
    <t xml:space="preserve">PSV - Práce a dodávky PSV   </t>
  </si>
  <si>
    <t xml:space="preserve">    713 - Izolace tepelné   </t>
  </si>
  <si>
    <t xml:space="preserve">    722 - Zdravotechnika - vnitřní vodovod   </t>
  </si>
  <si>
    <t xml:space="preserve">    731 - Ústřední vytápění - kotelny   </t>
  </si>
  <si>
    <t xml:space="preserve">    733 - Ústřední vytápění - rozvodné potrubí   </t>
  </si>
  <si>
    <t xml:space="preserve">    734 - Ústřední vytápění - armatury   </t>
  </si>
  <si>
    <t xml:space="preserve">    7343 - Ústřední vytápění - topná zkouška   </t>
  </si>
  <si>
    <t xml:space="preserve">    735 - Ústřední vytápění - otopná tělesa   </t>
  </si>
  <si>
    <t xml:space="preserve">    749 - Měření a regulace   </t>
  </si>
  <si>
    <t xml:space="preserve">    767 - Konstrukce zámečnické   </t>
  </si>
  <si>
    <t xml:space="preserve">    783 - Dokončovací práce - nátěry   </t>
  </si>
  <si>
    <t xml:space="preserve">    784 - Dokončovací práce - malby   </t>
  </si>
  <si>
    <t xml:space="preserve">    M - Ostatní práce   </t>
  </si>
  <si>
    <t>HSV</t>
  </si>
  <si>
    <t xml:space="preserve">Práce a dodávky HSV   </t>
  </si>
  <si>
    <t xml:space="preserve">Vodorovné konstrukce   </t>
  </si>
  <si>
    <t>411388631</t>
  </si>
  <si>
    <t>Vyspravení stávající befonové podlahy v narušených místech betonovou mazaninou</t>
  </si>
  <si>
    <t xml:space="preserve">Úpravy povrchů vnitřních   </t>
  </si>
  <si>
    <t>612325423</t>
  </si>
  <si>
    <t>Oprava vnitřní vápenocementové štukové omítky stěn v rozsahu plochy do 50%</t>
  </si>
  <si>
    <t>612471413</t>
  </si>
  <si>
    <t>Úprava vnitřních stěn aktivovaným štukem s disperzní přilnavou přísadou</t>
  </si>
  <si>
    <t>632664113</t>
  </si>
  <si>
    <t>Nátěr betonové podlahy epoxidový 1x ochranný protiskluzový</t>
  </si>
  <si>
    <t xml:space="preserve">Ostatní konstrukce a práce-bourání   </t>
  </si>
  <si>
    <t>961044111</t>
  </si>
  <si>
    <t>Bourání soklu z betonu prostého</t>
  </si>
  <si>
    <t>731391814</t>
  </si>
  <si>
    <t>Nutné vypuštění vody z teplovodního systému</t>
  </si>
  <si>
    <t>soubor</t>
  </si>
  <si>
    <t>731391814.1</t>
  </si>
  <si>
    <t>Vypuštění vody z kotle samospádem do kanalizace</t>
  </si>
  <si>
    <t>731100808</t>
  </si>
  <si>
    <t>Demontáž kotle</t>
  </si>
  <si>
    <t>981331111</t>
  </si>
  <si>
    <t>Demolice komínů postupným rozebíráním</t>
  </si>
  <si>
    <t>734100812</t>
  </si>
  <si>
    <t>Demontáž armatury do DN 50</t>
  </si>
  <si>
    <t>732320812</t>
  </si>
  <si>
    <t>Demontáž nádrže beztlaké nebo tlakové odpojení od rozvodů potrubí obsah do 50 litrů</t>
  </si>
  <si>
    <t>732420813</t>
  </si>
  <si>
    <t>Demontáž čerpadla oběhového spirálního DN 50</t>
  </si>
  <si>
    <t>767996701</t>
  </si>
  <si>
    <t>Demontáž atypických zámečnických konstrukcí řezáním hmotnosti jednotlivých dílů do 50 kg</t>
  </si>
  <si>
    <t>kg</t>
  </si>
  <si>
    <t>735151822</t>
  </si>
  <si>
    <t>Demontáž otopného tělesa panelového dvouřadého délka do 2820 mm</t>
  </si>
  <si>
    <t>734200822</t>
  </si>
  <si>
    <t>Demontáž armatury závitové se dvěma závity</t>
  </si>
  <si>
    <t>733110808</t>
  </si>
  <si>
    <t>Demontáž potrubí ocelového závitového do DN 50</t>
  </si>
  <si>
    <t>713461831</t>
  </si>
  <si>
    <t>Odstanění izolace tepelné potrubí potrubními pouzdry</t>
  </si>
  <si>
    <t>735111111</t>
  </si>
  <si>
    <t>Demontáže ostatní - neupřesněné</t>
  </si>
  <si>
    <t xml:space="preserve">Přesun hmot   </t>
  </si>
  <si>
    <t>999281111</t>
  </si>
  <si>
    <t>Přesun hmot pro opravy a údržbu budov</t>
  </si>
  <si>
    <t>997</t>
  </si>
  <si>
    <t xml:space="preserve">Přesun sutě   </t>
  </si>
  <si>
    <t>997013111</t>
  </si>
  <si>
    <t>Vnitrostaveništní doprava suti a vybouraných hmot vodorovně - ručně</t>
  </si>
  <si>
    <t>997013212</t>
  </si>
  <si>
    <t>Vnitrostaveništní doprava suti a vybouraných hmot pro budovy svisle m ručně</t>
  </si>
  <si>
    <t>979087212</t>
  </si>
  <si>
    <t>Nakládání na dopravní prostředky pro vodorovnou dopravu suti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</si>
  <si>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</si>
  <si>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</si>
  <si>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</si>
  <si>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</si>
  <si>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997013831</t>
  </si>
  <si>
    <t>Poplatek za uložení stavebního směsného odpadu na skládce (skládkovné)</t>
  </si>
  <si>
    <t>PSV</t>
  </si>
  <si>
    <t xml:space="preserve">Práce a dodávky PSV   </t>
  </si>
  <si>
    <t xml:space="preserve">Izolace tepelné   </t>
  </si>
  <si>
    <t>713463121</t>
  </si>
  <si>
    <t>Montáž izolace tepelné potrubí potrubními pouzdry bez úpravy uchycenými sponami 1x</t>
  </si>
  <si>
    <t>283771033</t>
  </si>
  <si>
    <t>izolace potrubí  15 x 20 mm</t>
  </si>
  <si>
    <t>283771540</t>
  </si>
  <si>
    <t>izolace potrubí  18 x 20 mm</t>
  </si>
  <si>
    <t>283771540.1</t>
  </si>
  <si>
    <t>izolace potrubí  22 x 20 mm</t>
  </si>
  <si>
    <t>283771540.2</t>
  </si>
  <si>
    <t>izolace potrubí  28 x 20 mm</t>
  </si>
  <si>
    <t>283771033.1</t>
  </si>
  <si>
    <t>izolace potrubí   35 x 20 mm</t>
  </si>
  <si>
    <t>283771540.3</t>
  </si>
  <si>
    <t>izolace potrubí  42 x 20 mm</t>
  </si>
  <si>
    <t>283771350</t>
  </si>
  <si>
    <t>páska samolepící po 20 m</t>
  </si>
  <si>
    <t>998713203</t>
  </si>
  <si>
    <t>Přesun hmot procentní pro izolace tepelné v objektech v do 20 m</t>
  </si>
  <si>
    <t>%</t>
  </si>
  <si>
    <t>722</t>
  </si>
  <si>
    <t xml:space="preserve">Zdravotechnika - vnitřní vodovod   </t>
  </si>
  <si>
    <t>722190901</t>
  </si>
  <si>
    <t>Uzavření nebo otevření vodovodního potrubí při opravách</t>
  </si>
  <si>
    <t>70</t>
  </si>
  <si>
    <t>722173915</t>
  </si>
  <si>
    <t>Napojení potrubí PPR na stávající potrubí</t>
  </si>
  <si>
    <t>72</t>
  </si>
  <si>
    <t>722174003</t>
  </si>
  <si>
    <t>Potrubí vodovodní plastové PPR svar polyfuze PN 16</t>
  </si>
  <si>
    <t>74</t>
  </si>
  <si>
    <t>722181223</t>
  </si>
  <si>
    <t>Ochrana vodovodního potrubí tepelně izolačními trubicemi z PE tl do 10 mm</t>
  </si>
  <si>
    <t>76</t>
  </si>
  <si>
    <t>9987221021</t>
  </si>
  <si>
    <t>Přípomocné práce - průrazy,drážky ve zdivu, úchyty, atd</t>
  </si>
  <si>
    <t>78</t>
  </si>
  <si>
    <t>731</t>
  </si>
  <si>
    <t xml:space="preserve">Ústřední vytápění - kotelny   </t>
  </si>
  <si>
    <t>731341130</t>
  </si>
  <si>
    <t>Napouštění a dvzdušnění systému vodou</t>
  </si>
  <si>
    <t>80</t>
  </si>
  <si>
    <t>732229114</t>
  </si>
  <si>
    <t>Montáž plynového kotle</t>
  </si>
  <si>
    <t>82</t>
  </si>
  <si>
    <t>39</t>
  </si>
  <si>
    <t>484174490</t>
  </si>
  <si>
    <t>plynový kondenzační kotel včetně řídícího systému</t>
  </si>
  <si>
    <t>84</t>
  </si>
  <si>
    <t>731249213</t>
  </si>
  <si>
    <t>Uvedení kotle do provozu</t>
  </si>
  <si>
    <t>86</t>
  </si>
  <si>
    <t>41</t>
  </si>
  <si>
    <t>732219315</t>
  </si>
  <si>
    <t>Montáž + dodávka hydraulického vyrovnávače tlaku</t>
  </si>
  <si>
    <t>88</t>
  </si>
  <si>
    <t>731341</t>
  </si>
  <si>
    <t>Vyregulování topného systému</t>
  </si>
  <si>
    <t>90</t>
  </si>
  <si>
    <t>43</t>
  </si>
  <si>
    <t>734221517</t>
  </si>
  <si>
    <t>Montáž teplotních čidel</t>
  </si>
  <si>
    <t>92</t>
  </si>
  <si>
    <t>731341130.1</t>
  </si>
  <si>
    <t>Napouštění systému vodou</t>
  </si>
  <si>
    <t>45</t>
  </si>
  <si>
    <t>VC73114</t>
  </si>
  <si>
    <t>Topná zkouška</t>
  </si>
  <si>
    <t>96</t>
  </si>
  <si>
    <t>732199100</t>
  </si>
  <si>
    <t>Montáž orientačních štítků</t>
  </si>
  <si>
    <t>98</t>
  </si>
  <si>
    <t>47</t>
  </si>
  <si>
    <t>553143150</t>
  </si>
  <si>
    <t>orientační štítek - předběžná cena</t>
  </si>
  <si>
    <t>100</t>
  </si>
  <si>
    <t>VC73115</t>
  </si>
  <si>
    <t>Odborná prohlídka kotelny před uvedením do provozu</t>
  </si>
  <si>
    <t>102</t>
  </si>
  <si>
    <t>49</t>
  </si>
  <si>
    <t>998731102</t>
  </si>
  <si>
    <t>Přesun hmot pro kotelny v objektech v do 12 m</t>
  </si>
  <si>
    <t>104</t>
  </si>
  <si>
    <t>733</t>
  </si>
  <si>
    <t xml:space="preserve">Ústřední vytápění - rozvodné potrubí   </t>
  </si>
  <si>
    <t>733291905</t>
  </si>
  <si>
    <t>Propojení potrubí měděného (KPS/topný systém)</t>
  </si>
  <si>
    <t>106</t>
  </si>
  <si>
    <t>51</t>
  </si>
  <si>
    <t>733222303</t>
  </si>
  <si>
    <t>Potrubí měděné polotvrdé spojované lisováním 15 x 1 ÚT</t>
  </si>
  <si>
    <t>108</t>
  </si>
  <si>
    <t>733222304</t>
  </si>
  <si>
    <t>Potrubí měděné polotvrdé spojované lisováním 18 x 1 ÚT</t>
  </si>
  <si>
    <t>110</t>
  </si>
  <si>
    <t>53</t>
  </si>
  <si>
    <t>733222305</t>
  </si>
  <si>
    <t>Potrubí měděné polotvrdé spojované lisováním 22 x 1 ÚT</t>
  </si>
  <si>
    <t>112</t>
  </si>
  <si>
    <t>733222306</t>
  </si>
  <si>
    <t>Potrubí měděné polotvrdé spojované lisováním 28 x 1 ÚT</t>
  </si>
  <si>
    <t>114</t>
  </si>
  <si>
    <t>55</t>
  </si>
  <si>
    <t>733223305</t>
  </si>
  <si>
    <t>Potrubí měděné tvrdé spojované lisováním 35 x 1,5 ÚT</t>
  </si>
  <si>
    <t>116</t>
  </si>
  <si>
    <t>733223306</t>
  </si>
  <si>
    <t>Potrubí měděné tvrdé spojované lisováním 42 x 1,5 ÚT</t>
  </si>
  <si>
    <t>118</t>
  </si>
  <si>
    <t>57</t>
  </si>
  <si>
    <t>552615540</t>
  </si>
  <si>
    <t>nutný dopojovací materiál měděných tvarovek press</t>
  </si>
  <si>
    <t>120</t>
  </si>
  <si>
    <t>733291102</t>
  </si>
  <si>
    <t>Zkouška těsnosti potrubí do D 64x2</t>
  </si>
  <si>
    <t>122</t>
  </si>
  <si>
    <t>9987211021</t>
  </si>
  <si>
    <t>124</t>
  </si>
  <si>
    <t>734</t>
  </si>
  <si>
    <t xml:space="preserve">Ústřední vytápění - armatury   </t>
  </si>
  <si>
    <t>734291123</t>
  </si>
  <si>
    <t>Kohout plnící a vypouštěcí G 1/2 PN 10 do 110°C závitový</t>
  </si>
  <si>
    <t>126</t>
  </si>
  <si>
    <t>61</t>
  </si>
  <si>
    <t>734212113</t>
  </si>
  <si>
    <t>Ventil závitový odvzušňovač samočinný nízkotlakých vytápěcích soustav DN 10</t>
  </si>
  <si>
    <t>128</t>
  </si>
  <si>
    <t>Pol1</t>
  </si>
  <si>
    <t>Kulový kohout uzavírací DN20</t>
  </si>
  <si>
    <t>130</t>
  </si>
  <si>
    <t>63</t>
  </si>
  <si>
    <t>Pol2</t>
  </si>
  <si>
    <t>Kulový kohout uzavírací DN32</t>
  </si>
  <si>
    <t>132</t>
  </si>
  <si>
    <t>Pol3</t>
  </si>
  <si>
    <t>Kulový kohout uzavírací DN40</t>
  </si>
  <si>
    <t>134</t>
  </si>
  <si>
    <t>Pol4</t>
  </si>
  <si>
    <t>Kulový kohout s filterm Dn 40</t>
  </si>
  <si>
    <t>136</t>
  </si>
  <si>
    <t>Pol5</t>
  </si>
  <si>
    <t>Filtr závitový DN 20</t>
  </si>
  <si>
    <t>138</t>
  </si>
  <si>
    <t>Pol6</t>
  </si>
  <si>
    <t>Filtr závitový DN32</t>
  </si>
  <si>
    <t>140</t>
  </si>
  <si>
    <t>Pol7</t>
  </si>
  <si>
    <t>Filtr závitový Dn 40</t>
  </si>
  <si>
    <t>142</t>
  </si>
  <si>
    <t>Pol8</t>
  </si>
  <si>
    <t>Zpětný ventil závitový DN 20</t>
  </si>
  <si>
    <t>144</t>
  </si>
  <si>
    <t>Pol9</t>
  </si>
  <si>
    <t>Zpětný ventil závitový DN 32</t>
  </si>
  <si>
    <t>146</t>
  </si>
  <si>
    <t>Pol10</t>
  </si>
  <si>
    <t>Automat odvzduš ventil DN15</t>
  </si>
  <si>
    <t>148</t>
  </si>
  <si>
    <t>734295115</t>
  </si>
  <si>
    <t>Montáž směšovací armatura závitová trojcestná bez el. propojení - dodávka MaR</t>
  </si>
  <si>
    <t>150</t>
  </si>
  <si>
    <t>Pol11</t>
  </si>
  <si>
    <t>Tlakoměr s pružnou trubkou</t>
  </si>
  <si>
    <t>152</t>
  </si>
  <si>
    <t>484880400</t>
  </si>
  <si>
    <t>ventil trojcestný směšovací</t>
  </si>
  <si>
    <t>154</t>
  </si>
  <si>
    <t>551244330</t>
  </si>
  <si>
    <t>motor pro směšovací ventil s modulační elektronikou 0 - 10 V (el. propojení Mar)</t>
  </si>
  <si>
    <t>156</t>
  </si>
  <si>
    <t>Pol12</t>
  </si>
  <si>
    <t>Oběhové čerpadlo 25-60</t>
  </si>
  <si>
    <t>158</t>
  </si>
  <si>
    <t>Pol13</t>
  </si>
  <si>
    <t>Oběhové čerpadlo 15-60</t>
  </si>
  <si>
    <t>160</t>
  </si>
  <si>
    <t>Pol14</t>
  </si>
  <si>
    <t>Rozdělovač a sběrač Dn50, L 0,6 m</t>
  </si>
  <si>
    <t>162</t>
  </si>
  <si>
    <t>Pol15</t>
  </si>
  <si>
    <t>Kompaktní měřič těpla metalický Dn 15 Q 1,5</t>
  </si>
  <si>
    <t>164</t>
  </si>
  <si>
    <t>Pol16</t>
  </si>
  <si>
    <t>Kompaktní měřič těpla metalický Dn 15 Q 0,6</t>
  </si>
  <si>
    <t>166</t>
  </si>
  <si>
    <t>Pol17</t>
  </si>
  <si>
    <t>Expanzní nádoba tlaková NG 8</t>
  </si>
  <si>
    <t>168</t>
  </si>
  <si>
    <t>Pol18</t>
  </si>
  <si>
    <t>Teploměr příložný bimetalový</t>
  </si>
  <si>
    <t>170</t>
  </si>
  <si>
    <t>734209113</t>
  </si>
  <si>
    <t>Montáž radiátorového šroubení</t>
  </si>
  <si>
    <t>172</t>
  </si>
  <si>
    <t>551212300</t>
  </si>
  <si>
    <t>Připojovací garnitura pro VK tělesa</t>
  </si>
  <si>
    <t>174</t>
  </si>
  <si>
    <t>551212310</t>
  </si>
  <si>
    <t>Radiátorový ventil rohový</t>
  </si>
  <si>
    <t>176</t>
  </si>
  <si>
    <t>551282960</t>
  </si>
  <si>
    <t>regulační radiátorové šroubení, přímé, mosaz, pro Cu trubku DN 10</t>
  </si>
  <si>
    <t>178</t>
  </si>
  <si>
    <t>551282920</t>
  </si>
  <si>
    <t>regulační radiátorové šroubení, přímé, mosaz, pro Cu trubku DN 15</t>
  </si>
  <si>
    <t>180</t>
  </si>
  <si>
    <t>734209116</t>
  </si>
  <si>
    <t>Montáž armatury závitové s dvěma závity</t>
  </si>
  <si>
    <t>182</t>
  </si>
  <si>
    <t>551274457</t>
  </si>
  <si>
    <t>přechodka ocel/měď</t>
  </si>
  <si>
    <t>184</t>
  </si>
  <si>
    <t>734222634</t>
  </si>
  <si>
    <t>Montáž termostatické hlavice</t>
  </si>
  <si>
    <t>186</t>
  </si>
  <si>
    <t>551210130</t>
  </si>
  <si>
    <t>hlavice termostatická RA 2980</t>
  </si>
  <si>
    <t>188</t>
  </si>
  <si>
    <t>998734203</t>
  </si>
  <si>
    <t>Přesun hmot procentní pro armatury v objektech</t>
  </si>
  <si>
    <t>190</t>
  </si>
  <si>
    <t>7343</t>
  </si>
  <si>
    <t xml:space="preserve">Ústřední vytápění - topná zkouška   </t>
  </si>
  <si>
    <t>192</t>
  </si>
  <si>
    <t>735</t>
  </si>
  <si>
    <t xml:space="preserve">Ústřední vytápění - otopná tělesa   </t>
  </si>
  <si>
    <t>735159110</t>
  </si>
  <si>
    <t>Montáž otopných těles panelových</t>
  </si>
  <si>
    <t>194</t>
  </si>
  <si>
    <t>484563540</t>
  </si>
  <si>
    <t>těleso otopné deskové VK 21 600/1000 mm</t>
  </si>
  <si>
    <t>196</t>
  </si>
  <si>
    <t>484414670</t>
  </si>
  <si>
    <t>těleso otopné deskové VK 21 600/1200 mm</t>
  </si>
  <si>
    <t>198</t>
  </si>
  <si>
    <t>97</t>
  </si>
  <si>
    <t>735159210</t>
  </si>
  <si>
    <t>těleso otopné deskové VK 21 600/1400 mm</t>
  </si>
  <si>
    <t>200</t>
  </si>
  <si>
    <t>484571930</t>
  </si>
  <si>
    <t>těleso otopné deskové VK 22 600/1000 mm</t>
  </si>
  <si>
    <t>202</t>
  </si>
  <si>
    <t>484571940</t>
  </si>
  <si>
    <t>těleso otopné deskové VK 22 600/1200 mm</t>
  </si>
  <si>
    <t>204</t>
  </si>
  <si>
    <t>484572000</t>
  </si>
  <si>
    <t>těleso otopné deskové VK 10 900/500 mm</t>
  </si>
  <si>
    <t>206</t>
  </si>
  <si>
    <t>484572010</t>
  </si>
  <si>
    <t>těleso otopné deskové VK 10 900/600 mm</t>
  </si>
  <si>
    <t>208</t>
  </si>
  <si>
    <t>484572030</t>
  </si>
  <si>
    <t>těleso otopné deskové VK 10 900/700 mm</t>
  </si>
  <si>
    <t>210</t>
  </si>
  <si>
    <t>484572180</t>
  </si>
  <si>
    <t>těleso otopné deskové VK 21 900/500 mm</t>
  </si>
  <si>
    <t>212</t>
  </si>
  <si>
    <t>484572190</t>
  </si>
  <si>
    <t>těleso otopné deskové VK 21 900/700 mm</t>
  </si>
  <si>
    <t>214</t>
  </si>
  <si>
    <t>484572200</t>
  </si>
  <si>
    <t>těleso otopné deskové VK 22 900/700 mm</t>
  </si>
  <si>
    <t>216</t>
  </si>
  <si>
    <t>484572210</t>
  </si>
  <si>
    <t>těleso otopné deskové VK 22 900/800 mm</t>
  </si>
  <si>
    <t>218</t>
  </si>
  <si>
    <t>484572220</t>
  </si>
  <si>
    <t>těleso otopné deskové VK 33 900/1400 mm</t>
  </si>
  <si>
    <t>220</t>
  </si>
  <si>
    <t>Pol19</t>
  </si>
  <si>
    <t>těleso otopné deskové VK 33 900/1800 mm</t>
  </si>
  <si>
    <t>222</t>
  </si>
  <si>
    <t>Pol20</t>
  </si>
  <si>
    <t>Otopné těleso kouplenové trubkové 1495/595</t>
  </si>
  <si>
    <t>224</t>
  </si>
  <si>
    <t>484414670.1</t>
  </si>
  <si>
    <t>univerzální držák 15/120 Z-U200</t>
  </si>
  <si>
    <t>226</t>
  </si>
  <si>
    <t>735191905</t>
  </si>
  <si>
    <t>Odvzdušnění otopných těles</t>
  </si>
  <si>
    <t>228</t>
  </si>
  <si>
    <t>220890027</t>
  </si>
  <si>
    <t>Nastavení skrytých regulací na radiátorových ventilech Radik VK</t>
  </si>
  <si>
    <t>230</t>
  </si>
  <si>
    <t>998735203</t>
  </si>
  <si>
    <t>Přesun hmot procentní pro otopná tělesa v objektech</t>
  </si>
  <si>
    <t>232</t>
  </si>
  <si>
    <t>749</t>
  </si>
  <si>
    <t xml:space="preserve">Měření a regulace   </t>
  </si>
  <si>
    <t>749911117</t>
  </si>
  <si>
    <t>Montář, dodávka, uvedení do provozu, zkoušky, revize, zaškolení obsluhy</t>
  </si>
  <si>
    <t>234</t>
  </si>
  <si>
    <t>749911130</t>
  </si>
  <si>
    <t>El. přívod a instalace pro napojení</t>
  </si>
  <si>
    <t>236</t>
  </si>
  <si>
    <t>767</t>
  </si>
  <si>
    <t xml:space="preserve">Konstrukce zámečnické   </t>
  </si>
  <si>
    <t>767995104</t>
  </si>
  <si>
    <t>Montáž atypických zámečnických konstrukcí hmotnosti do 30 kg</t>
  </si>
  <si>
    <t>238</t>
  </si>
  <si>
    <t>553121120</t>
  </si>
  <si>
    <t>doddávka KDK válcované profily, tyčové závěsy, závěsné objímky</t>
  </si>
  <si>
    <t>240</t>
  </si>
  <si>
    <t>783</t>
  </si>
  <si>
    <t xml:space="preserve">Dokončovací práce - nátěry   </t>
  </si>
  <si>
    <t>783121121</t>
  </si>
  <si>
    <t>Nátěry syntetické kovových doplňkových konstrukcí 1x základní, 1x krycí nátěr</t>
  </si>
  <si>
    <t>242</t>
  </si>
  <si>
    <t>783414140</t>
  </si>
  <si>
    <t>Nátěry syntetické potrubí do DN 50 - 2 x základní pod izolaci</t>
  </si>
  <si>
    <t>244</t>
  </si>
  <si>
    <t>784</t>
  </si>
  <si>
    <t xml:space="preserve">Dokončovací práce - malby   </t>
  </si>
  <si>
    <t>784402801</t>
  </si>
  <si>
    <t>Odstranění maleb oškrabáním v místnostech v do 3,8 m</t>
  </si>
  <si>
    <t>246</t>
  </si>
  <si>
    <t>784453606</t>
  </si>
  <si>
    <t>Malby interiérové - 2x</t>
  </si>
  <si>
    <t>248</t>
  </si>
  <si>
    <t xml:space="preserve">Ostatní práce   </t>
  </si>
  <si>
    <t>Sněhový hasící přístroj 55 B</t>
  </si>
  <si>
    <t>250</t>
  </si>
  <si>
    <t>2 - Přístavba budovy + stavební úpravy požární zbrojnice</t>
  </si>
  <si>
    <t>2.1 - Stavební řešení</t>
  </si>
  <si>
    <t>1 - Zemní práce</t>
  </si>
  <si>
    <t>2 - Základy,zvláštní zakládání</t>
  </si>
  <si>
    <t>3 - Svislé a kompletní konstrukce</t>
  </si>
  <si>
    <t>4 - Vodorovné konstrukce</t>
  </si>
  <si>
    <t>61 - Upravy povrchů vnitřní</t>
  </si>
  <si>
    <t>62 - Upravy povrchů vnější</t>
  </si>
  <si>
    <t>63 - Podlahy a podlahové konstrukce</t>
  </si>
  <si>
    <t>64 - Výplně otvorů</t>
  </si>
  <si>
    <t>96 - Bourání konstrukcí</t>
  </si>
  <si>
    <t>97 - Prorážení otvorů</t>
  </si>
  <si>
    <t>711 - Izolace proti vodě</t>
  </si>
  <si>
    <t>712 - Živičné krytiny</t>
  </si>
  <si>
    <t>771 - Podlahy z dlaždic a obklady</t>
  </si>
  <si>
    <t>781 - Obklady keramické</t>
  </si>
  <si>
    <t>784 - Malby</t>
  </si>
  <si>
    <t>Zemní práce</t>
  </si>
  <si>
    <t>132201110R00</t>
  </si>
  <si>
    <t>Hloubení rýh š.do 60 cm v hor.3 do 50 m3, STROJNĚ</t>
  </si>
  <si>
    <t>(4,2*2+11,71)*0,5*1,0</t>
  </si>
  <si>
    <t>"drenáže" 21,0*0,5*0,6</t>
  </si>
  <si>
    <t>122201101R00</t>
  </si>
  <si>
    <t>Odkopávky nezapažené v hor. 3 do 100 m3</t>
  </si>
  <si>
    <t>"přístavba" 5,0*11,75*0,2</t>
  </si>
  <si>
    <t>"šachta" 2*3,14*0,6*0,3*0,5</t>
  </si>
  <si>
    <t>139601102R00</t>
  </si>
  <si>
    <t>Ruční výkop jam, rýh a šachet v hornině tř. 3 (1.PP základy)</t>
  </si>
  <si>
    <t>174101101R00</t>
  </si>
  <si>
    <t>Zásyp jam, rýh, šachet se zhutněním</t>
  </si>
  <si>
    <t>181050010RA0</t>
  </si>
  <si>
    <t>Terénní modelace</t>
  </si>
  <si>
    <t>167101101R00</t>
  </si>
  <si>
    <t>Nakládání výkopku z hor.1-4 v množství do 100 m3</t>
  </si>
  <si>
    <t>16,35+12,31</t>
  </si>
  <si>
    <t>162701105R00</t>
  </si>
  <si>
    <t>Vodorovné přemístění výkopku z hor.1-4 do 10000 m</t>
  </si>
  <si>
    <t>162701109R00</t>
  </si>
  <si>
    <t>Příplatek k vod. přemístění hor.1-4 za další 1 km</t>
  </si>
  <si>
    <t>199000002R00</t>
  </si>
  <si>
    <t>Poplatek za skládku horniny 1- 4</t>
  </si>
  <si>
    <t>Základy,zvláštní zakládání</t>
  </si>
  <si>
    <t>215901101RT5</t>
  </si>
  <si>
    <t>Zhutnění podloží z hornin nesoudržných do 92% PS, vibrační deskou</t>
  </si>
  <si>
    <t>5,0*11,75</t>
  </si>
  <si>
    <t>275313611R00</t>
  </si>
  <si>
    <t>Beton základových patek prostý C 16/20</t>
  </si>
  <si>
    <t>(8,4+11,75)*0,5*0,9*1,035</t>
  </si>
  <si>
    <t>275351215R00</t>
  </si>
  <si>
    <t>Bednění stěn základových patek - zřízení</t>
  </si>
  <si>
    <t>275351216R00</t>
  </si>
  <si>
    <t>Bednění stěn základových patek - odstranění</t>
  </si>
  <si>
    <t>274354033R00</t>
  </si>
  <si>
    <t>Bednění prostupu základem do 0,05 m2, dl.1,0 m</t>
  </si>
  <si>
    <t>273321311</t>
  </si>
  <si>
    <t>Základy z betonu železového (bez výztuže) desky z betonu bez zvláštních nároků na prostředí tř. C16/20</t>
  </si>
  <si>
    <t>272362021</t>
  </si>
  <si>
    <t>Výztuž základů kleneb ze svařovaných sítí z drátů</t>
  </si>
  <si>
    <t>212850001RA0</t>
  </si>
  <si>
    <t>Drenáž podél základu objektu z dren. trub d 100 mm</t>
  </si>
  <si>
    <t>212561111R00</t>
  </si>
  <si>
    <t>Výplň odvodňov. trativodů kam. hrubě drcen. 16 mm</t>
  </si>
  <si>
    <t>21,0*0,5*0,6</t>
  </si>
  <si>
    <t>274310030RA0</t>
  </si>
  <si>
    <t>obetonování šachty pas z betonu C 16/20</t>
  </si>
  <si>
    <t>Svislé a kompletní konstrukce</t>
  </si>
  <si>
    <t>310239211RT2</t>
  </si>
  <si>
    <t>Zazdívka otvorů plochy do 4 m2 cihlami na MVC, s použitím suché maltové směsi</t>
  </si>
  <si>
    <t>0,7*2,0*0,3</t>
  </si>
  <si>
    <t>342255024R00</t>
  </si>
  <si>
    <t>Příčky z desek Ytong tl. 10 cm</t>
  </si>
  <si>
    <t>(1,5+0,8+0,9*2+2,5)*2,85+1</t>
  </si>
  <si>
    <t>-1,39*2</t>
  </si>
  <si>
    <t>317168132R00</t>
  </si>
  <si>
    <t>Překlad POROTHERM 7 vysoký 70x238x1500 mm</t>
  </si>
  <si>
    <t>317168136R00</t>
  </si>
  <si>
    <t>Překlad POROTHERM 7 vysoký 70x238x2500 mm</t>
  </si>
  <si>
    <t>342948112R00</t>
  </si>
  <si>
    <t>Ukotvení příček k beton.kcím přistřelenými kotvami</t>
  </si>
  <si>
    <t>317941123RT3</t>
  </si>
  <si>
    <t>Osazení ocelových válcovaných nosníků  č.14-22, včetně dodávky profilu I č.16</t>
  </si>
  <si>
    <t>C31723-4410/00</t>
  </si>
  <si>
    <t>Vyzdívka mezi nosníky z cihel pálených na MC</t>
  </si>
  <si>
    <t>C34624-4381/00</t>
  </si>
  <si>
    <t>Plentování jednostranné v do 200 mm válcovaných nosníků cihlami</t>
  </si>
  <si>
    <t>311239494R00</t>
  </si>
  <si>
    <t>Vrstva HELUZ FAMILY brouš.s polystyrenem, tl.38 cm</t>
  </si>
  <si>
    <t>311237462R00</t>
  </si>
  <si>
    <t>Zdivo z HELUZ PLUS brouš.P10, tl. 38 cm, lepidlo</t>
  </si>
  <si>
    <t>"garáž 2" 11,7*(1,0+4,5)</t>
  </si>
  <si>
    <t>4,62*4,5*2</t>
  </si>
  <si>
    <t>-21,61</t>
  </si>
  <si>
    <t>311419811R00</t>
  </si>
  <si>
    <t>Izolace perimetr.deskami tl.6 cm, nopová fólie</t>
  </si>
  <si>
    <t>"1 PP" (6,0+5,4+3,7)*1,5</t>
  </si>
  <si>
    <t>"garáž 2" (5,*2+11,7)*1,2</t>
  </si>
  <si>
    <t>342264051RT1</t>
  </si>
  <si>
    <t>Podhled sádrokartonový impregnovaný na zavěšenou ocel. konstr., desky standard tl. 12,5 mm, bez izolace</t>
  </si>
  <si>
    <t>342264051RT2</t>
  </si>
  <si>
    <t>Podhled sádrokartonový na zavěšenou ocel. konstr., desky protipožární tl. 12,5 mm, bez izolace</t>
  </si>
  <si>
    <t>67,4+48,93</t>
  </si>
  <si>
    <t>Vodorovné konstrukce</t>
  </si>
  <si>
    <t>413232221R00</t>
  </si>
  <si>
    <t>Zazdívka zhlaví válcovaných nosníků výšky do 30cm</t>
  </si>
  <si>
    <t>417238213</t>
  </si>
  <si>
    <t>Obezdívka ztužujícího věnce keramickými věncovkami včetně tepelné izolace z pěnového polystyrenu tl. 100 mm jednostranná, výška věnce přes 210 do 250 mm</t>
  </si>
  <si>
    <t>417321414</t>
  </si>
  <si>
    <t>Ztužující pásy a věnce z betonu železového (bez výztuže) tř. C 20/25</t>
  </si>
  <si>
    <t>417351115</t>
  </si>
  <si>
    <t>Bednění bočnic ztužujících pásů a věnců včetně vzpěr zřízení</t>
  </si>
  <si>
    <t>417351116</t>
  </si>
  <si>
    <t>Bednění bočnic ztužujících pásů a věnců včetně vzpěr odstranění</t>
  </si>
  <si>
    <t>417361821</t>
  </si>
  <si>
    <t>Výztuž ztužujících pásů a věnců z betonářské oceli 10 505 (R) nebo BSt 500</t>
  </si>
  <si>
    <t>411320130RAB</t>
  </si>
  <si>
    <t>Strop ŽB z betonu C16/20, tl. 10 cm, ztrac.bednění, ocelový pozinkovaný plech, výztuž 120 kg/m3</t>
  </si>
  <si>
    <t>"garáž 2" 48,93</t>
  </si>
  <si>
    <t>"šachta" 1,5*1,5</t>
  </si>
  <si>
    <t>411120012RA0</t>
  </si>
  <si>
    <t>Strop montovaný z desek PZD, tloušťka 9 cm, markýza</t>
  </si>
  <si>
    <t>413941123RT3</t>
  </si>
  <si>
    <t>Osazení válcovaných nosníků ve stropech č. 14 - 22, včetně dodávky profilu I č. 16</t>
  </si>
  <si>
    <t>Upravy povrchů vnitřní</t>
  </si>
  <si>
    <t>611401311R00</t>
  </si>
  <si>
    <t>Oprava omítky na stropech o ploše do 1 m2</t>
  </si>
  <si>
    <t>612421431RT2</t>
  </si>
  <si>
    <t xml:space="preserve">"garáž 2" 11,7* 4,5 </t>
  </si>
  <si>
    <t>"1. PP" 117,46</t>
  </si>
  <si>
    <t>612401391R00</t>
  </si>
  <si>
    <t>Omítka malých ploch vnitřních stěn do 1 m2</t>
  </si>
  <si>
    <t>610991111R00</t>
  </si>
  <si>
    <t>Zakrývání výplní vnitřních otvorů</t>
  </si>
  <si>
    <t>612473181R00</t>
  </si>
  <si>
    <t>Omítka vnitř.zdiva ze suché směsi, hladká, ručně</t>
  </si>
  <si>
    <t>"obklady" (1,0+1,35)*2*2,0+(1,3+0,9)*2*2,0</t>
  </si>
  <si>
    <t>(2*1,5+0,9+2,2+2,65)*2*2,0+(0,9+1,4)*2*2,0</t>
  </si>
  <si>
    <t>-8,34</t>
  </si>
  <si>
    <t>612473182R00</t>
  </si>
  <si>
    <t>Omítka vnitř.zdiva ze such.směsi, štuková, ručně</t>
  </si>
  <si>
    <t>"příčky" 16,03*2</t>
  </si>
  <si>
    <t>"garáž" (4,62*2+10,59)*4,5</t>
  </si>
  <si>
    <t>1,0*10,59</t>
  </si>
  <si>
    <t>C61240-9991/00</t>
  </si>
  <si>
    <t>Začištění omítek kolem oken, dveří, podlah nebo obkladů</t>
  </si>
  <si>
    <t>631313611R00</t>
  </si>
  <si>
    <t>Mazanina betonová tl. 8 - 12 cm C 16/20</t>
  </si>
  <si>
    <t>48,93*0,1</t>
  </si>
  <si>
    <t>631361921RT8</t>
  </si>
  <si>
    <t>Výztuž mazanin svařovanou sítí, průměr drátu  8,0, oka 100/100 mm KY81</t>
  </si>
  <si>
    <t>Upravy povrchů vnější</t>
  </si>
  <si>
    <t>2,9*2,4*2+3,5*3,8+2*1,5*2+2,02+2*1,4*2</t>
  </si>
  <si>
    <t>622335201</t>
  </si>
  <si>
    <t>Oprava cementové škrábané (břízolitové) omítky vnějších ploch stěn, v rozsahu opravované plochy  do 10% (zateplení objektu)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</si>
  <si>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</si>
  <si>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 (zateplení objektu sokl 1.PP)</t>
  </si>
  <si>
    <t>622131102</t>
  </si>
  <si>
    <t>Podkladní a spojovací vrstva vnějších omítaných ploch cementový postřik nanášený ručně síťovitě (pokrytí plochy 50 až 75 %) stěn (zateplení objektu sokl 1.PP)</t>
  </si>
  <si>
    <t>622131121</t>
  </si>
  <si>
    <t>Podkladní a spojovací vrstva vnějších omítaných ploch penetrace nanášená ručně stěn (sokl 1. PP)</t>
  </si>
  <si>
    <t>622135002</t>
  </si>
  <si>
    <t>Vyrovnání nerovností podkladu vnějších omítaných ploch maltou, tloušťky do 10 mm cementovou stěn (sokl 1. PP)</t>
  </si>
  <si>
    <t>622142001</t>
  </si>
  <si>
    <t>Potažení vnějších ploch pletivem v ploše nebo pruzích, na plném podkladu sklovláknitým vtlačením do tmelu stěn (sokl 1. PP)</t>
  </si>
  <si>
    <t>622472162R00</t>
  </si>
  <si>
    <t>Omítka stěn vnější z MS silikonová slož. II. ručně</t>
  </si>
  <si>
    <t>622481211R00</t>
  </si>
  <si>
    <t>Montáž výztužné sítě(perlinky)do stěrky-vněj.stěny</t>
  </si>
  <si>
    <t>622473186R00</t>
  </si>
  <si>
    <t>Příplatek za rohovník pro vnější omítky</t>
  </si>
  <si>
    <t>Omítka stěn marmolit střednězrnná (včetně 1. PP)</t>
  </si>
  <si>
    <t>Soklová lišta hliník KZS Baumit tl. 160,140 mm (zateplení objektu)</t>
  </si>
  <si>
    <t>18,8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</si>
  <si>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</si>
  <si>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 (APU)</t>
  </si>
  <si>
    <t>622252002</t>
  </si>
  <si>
    <t>Montáž profilů kontaktního zateplení ostatních stěnových, dilatačních apod. lepených do tmelu</t>
  </si>
  <si>
    <t>622252002.1</t>
  </si>
  <si>
    <t>Montáž profilů kontaktního zateplení ostatních stěnových, dilatačních apod. lepených do tmelu (zateplení objektu)</t>
  </si>
  <si>
    <t>Zatepl.systém  fasáda, EPS .160 mm, s omítkou silikon</t>
  </si>
  <si>
    <t>Zatepl.systém  ostění, EPS F plus tl. 30 mm, s omítkou SilikonTop K2</t>
  </si>
  <si>
    <t>"zateplení objektu" 31,4</t>
  </si>
  <si>
    <t>Podlahy a podlahové konstrukce</t>
  </si>
  <si>
    <t>631571003R00</t>
  </si>
  <si>
    <t>Násyp ze štěrkopísku 0 - 32,  zpevňující</t>
  </si>
  <si>
    <t>48,93*0,15</t>
  </si>
  <si>
    <t>631330010RA0</t>
  </si>
  <si>
    <t>Průmysl. podlaha C 25/30 10cm, se vsypem</t>
  </si>
  <si>
    <t>Výplně otvorů</t>
  </si>
  <si>
    <t>642942111RT3</t>
  </si>
  <si>
    <t>Osazení zárubní dveřních ocelových, pl. do 2,5 m2, včetně dodávky zárubně  70 x 197 x 11 cm</t>
  </si>
  <si>
    <t>642945111R00</t>
  </si>
  <si>
    <t>Osazení zárubní požár.1křídl., pl. do 2,5 m2, vstup</t>
  </si>
  <si>
    <t>648991113RT2</t>
  </si>
  <si>
    <t>Osazení parapet.desek plast. a lamin. š.nad 20cm, včetně dodávky plastové parapetní desky š. 250 mm</t>
  </si>
  <si>
    <t>941955002R00</t>
  </si>
  <si>
    <t>Lešení lehké pomocné, výška podlahy do 1,9 m</t>
  </si>
  <si>
    <t>941955004R00</t>
  </si>
  <si>
    <t>Lešení lehké pomocné, výška podlahy do 3,5 m</t>
  </si>
  <si>
    <t>48,93+67,4 "(garáž 1 + 2)"</t>
  </si>
  <si>
    <t>952901411R00</t>
  </si>
  <si>
    <t>Vyčištění ostatních objektů</t>
  </si>
  <si>
    <t>11,4*11,7</t>
  </si>
  <si>
    <t>953943211</t>
  </si>
  <si>
    <t>Osazování drobných kovových předmětů kotvených do stěny hasicího přístroje vč. dodávky RHP 21A</t>
  </si>
  <si>
    <t>Bourání konstrukcí</t>
  </si>
  <si>
    <t>981011313R00</t>
  </si>
  <si>
    <t>Demolice budov,zdivo,podíl kce.do 20%,MVC,post.roz</t>
  </si>
  <si>
    <t>3,4*6,95*3,5</t>
  </si>
  <si>
    <t>962031113R00</t>
  </si>
  <si>
    <t>Bourání příček z cihel pálených plných tl. 65 mm</t>
  </si>
  <si>
    <t>(3,3+3,0)*2,85</t>
  </si>
  <si>
    <t>968061125R00</t>
  </si>
  <si>
    <t>Vyvěšení dřevěných dveřních křídel pl. do 2 m2</t>
  </si>
  <si>
    <t>968072455R00</t>
  </si>
  <si>
    <t>Vybourání kovových dveřních zárubní pl. do 2 m2</t>
  </si>
  <si>
    <t>1,39*5</t>
  </si>
  <si>
    <t>965081713RT2</t>
  </si>
  <si>
    <t>Bourání dlažeb keramických tl.10 mm, nad 1 m2, sbíječka, dlaždice keramické</t>
  </si>
  <si>
    <t>3,0*3,65</t>
  </si>
  <si>
    <t>965042141</t>
  </si>
  <si>
    <t>Bourání mazanin betonových nebo z litého asfaltu tl. do 100 mm, plochy přes 4 m2</t>
  </si>
  <si>
    <t>Prorážení otvorů</t>
  </si>
  <si>
    <t>973031812R00</t>
  </si>
  <si>
    <t>Vysekání kapes pro zavázání příček tl. 10 cm</t>
  </si>
  <si>
    <t>973031825R00</t>
  </si>
  <si>
    <t>Vysekání kapes pro zavázání zdí tl. 40 cm</t>
  </si>
  <si>
    <t>978036121</t>
  </si>
  <si>
    <t>Otlučení cementových omítek vnějších ploch s vyškrabáním spar zdiva a s očištěním povrchu, v rozsahu do 10 % (zateplení objektu hl.budova)</t>
  </si>
  <si>
    <t>978059531R00</t>
  </si>
  <si>
    <t>Odsekání vnitřních obkladů stěn nad 2 m2</t>
  </si>
  <si>
    <t>"soc.zařízení" (3,2*3,65)*2*2,0</t>
  </si>
  <si>
    <t>Vnitrostaveništní doprava suti a vybouraných hmot vodorovně do 50 m svisle s použitím mechanizace pro budovy a haly výšky do 6 m</t>
  </si>
  <si>
    <t>979081111R00</t>
  </si>
  <si>
    <t>Odvoz suti a vybour. hmot na skládku do 1 km</t>
  </si>
  <si>
    <t>979081121R00</t>
  </si>
  <si>
    <t>Příplatek k odvozu za každý další 1 km</t>
  </si>
  <si>
    <t>979999999R00</t>
  </si>
  <si>
    <t>Poplatek za skládku 10 % příměsí</t>
  </si>
  <si>
    <t>979087212R00</t>
  </si>
  <si>
    <t>Nakládání suti na dopravní prostředky</t>
  </si>
  <si>
    <t>711</t>
  </si>
  <si>
    <t>Izolace proti vodě</t>
  </si>
  <si>
    <t>711140024RA0</t>
  </si>
  <si>
    <t>Izolace proti vodě vodorovná přitavená, 2 vrstvy vč.dodávky a penetrace ALP</t>
  </si>
  <si>
    <t>5,0*11,7</t>
  </si>
  <si>
    <t>712</t>
  </si>
  <si>
    <t>Živičné krytiny</t>
  </si>
  <si>
    <t>712340012RAC</t>
  </si>
  <si>
    <t>Povlaková krytina střech do 10°, přitavením, 2x, 1x ALP, 2x NAIP Elastodek 50 SP</t>
  </si>
  <si>
    <t>28375705R</t>
  </si>
  <si>
    <t>Deska izolační stabilizov. EPS 150  1000 x 500 mm</t>
  </si>
  <si>
    <t>"garáž 2" 57,0*(0,2+0,3)/2*1,03</t>
  </si>
  <si>
    <t>631508597R</t>
  </si>
  <si>
    <t>Pás izolační ISOVER UNIROL  2300x1200x 220 mm</t>
  </si>
  <si>
    <t>67,4*1,03</t>
  </si>
  <si>
    <t>713141221RK2</t>
  </si>
  <si>
    <t>Montáž parozábrany, ploché střechy, přelep. spojů, Jutafol N 110 speciál</t>
  </si>
  <si>
    <t>764222420R00</t>
  </si>
  <si>
    <t>Oplechování okapů Ti Zn, tvrdá krytina, rš 330 mm</t>
  </si>
  <si>
    <t>764252403R00</t>
  </si>
  <si>
    <t>Žlaby Ti Zn plech, podokapní půlkruhové, rš 330 mm</t>
  </si>
  <si>
    <t>764521470RT2</t>
  </si>
  <si>
    <t>Oplechování říms z Ti Zn plechu, rš 500 mm, nalepení Enkolitem</t>
  </si>
  <si>
    <t>764233430R00</t>
  </si>
  <si>
    <t>Lemování z Ti Zn zdí, plochých střech, rš 660 mm</t>
  </si>
  <si>
    <t>8,5</t>
  </si>
  <si>
    <t>764510440RT2</t>
  </si>
  <si>
    <t>Oplechování parapetů včetně rohů Ti Zn, rš 250 mm, nalepení Enkolitem</t>
  </si>
  <si>
    <t>764521440RT2</t>
  </si>
  <si>
    <t>Oplechování říms z Ti Zn plechu, rš 250 mm, nalepení Enkolitem - okapní hrana</t>
  </si>
  <si>
    <t>766661413R00</t>
  </si>
  <si>
    <t>Montáž dveří protipožár.1kř.do 120 cm, bez kukátka</t>
  </si>
  <si>
    <t>vstupní dveře PO 100/200 EI 15 DP3-C2</t>
  </si>
  <si>
    <t>766661112R00</t>
  </si>
  <si>
    <t>Montáž dveří do zárubně,otevíravých 1kř.do 0,8 m</t>
  </si>
  <si>
    <t>dodávka vnitřních dveří 70/197 plné</t>
  </si>
  <si>
    <t>4.1</t>
  </si>
  <si>
    <t>d+m vstupní dveře plast 180/235</t>
  </si>
  <si>
    <t>d+m plastových oken (2 ks 500x600 mm, 2 ks 1050x600 mm) - 1. PP - zateplení (2 ks 2000x1400 mm) - garáž č.1</t>
  </si>
  <si>
    <t>d+m el. sekčních vrat s dveřmi  - 350/380</t>
  </si>
  <si>
    <t>771</t>
  </si>
  <si>
    <t>Podlahy z dlaždic a obklady</t>
  </si>
  <si>
    <t>771100010RAB</t>
  </si>
  <si>
    <t>Vyrovnání podk.samoniv.hmotou Planolit 315 inter., nivelační hmota tl. 6 mm, penetrace</t>
  </si>
  <si>
    <t>1,35+6,84+2,55</t>
  </si>
  <si>
    <t>771570012RAB</t>
  </si>
  <si>
    <t>Dlažba z dlaždic keramických 20 x 20 cm, do flexi tmele vč. dodávky, spárování a silikonů</t>
  </si>
  <si>
    <t>771591112</t>
  </si>
  <si>
    <t>Izolace podlahy pod dlažbu nátěrem nebo stěrkou ve dvou vrstvách</t>
  </si>
  <si>
    <t>252</t>
  </si>
  <si>
    <t>781</t>
  </si>
  <si>
    <t>Obklady keramické</t>
  </si>
  <si>
    <t>781415023RAA</t>
  </si>
  <si>
    <t>Obklad pórovinový 15 x 15 cm, tmel flexi vč. dodávky, spárování a silikonů</t>
  </si>
  <si>
    <t>254</t>
  </si>
  <si>
    <t>781131112</t>
  </si>
  <si>
    <t>Izolace stěny pod obklad izolace nátěrem nebo stěrkou ve dvou vrstvách</t>
  </si>
  <si>
    <t>256</t>
  </si>
  <si>
    <t>781131264</t>
  </si>
  <si>
    <t>Izolace stěny pod obklad izolace těsnícími izolačními pásy mezi podlahou a stěnu</t>
  </si>
  <si>
    <t>258</t>
  </si>
  <si>
    <t>Dokončovací práce - nátěry</t>
  </si>
  <si>
    <t>783933151</t>
  </si>
  <si>
    <t>Penetrační epoxidový nátěr hladkých betonových podlah</t>
  </si>
  <si>
    <t>-582370383</t>
  </si>
  <si>
    <t>"garáž č.1" 67,4</t>
  </si>
  <si>
    <t>"garáž č.2" 48,93</t>
  </si>
  <si>
    <t>"1. PP" 54,19</t>
  </si>
  <si>
    <t>783937163</t>
  </si>
  <si>
    <t>Krycí dvojnásobný epoxidový rozpouštědlový nátěr betonové podlahy</t>
  </si>
  <si>
    <t>-644286359</t>
  </si>
  <si>
    <t>783997151</t>
  </si>
  <si>
    <t>Příplatek k cenám krycího nátěru betonové podlahy za protiskluznou úpravu</t>
  </si>
  <si>
    <t>-850937676</t>
  </si>
  <si>
    <t>Malby</t>
  </si>
  <si>
    <t>784191201R00</t>
  </si>
  <si>
    <t>Penetrace podkladu hloubková Primalex 1x</t>
  </si>
  <si>
    <t>260</t>
  </si>
  <si>
    <t>784195212R00</t>
  </si>
  <si>
    <t>Malba Primalex Plus, bílá, bez penetrace, 2 x</t>
  </si>
  <si>
    <t>262</t>
  </si>
  <si>
    <t>ZTI</t>
  </si>
  <si>
    <t>264</t>
  </si>
  <si>
    <t>266</t>
  </si>
  <si>
    <t>569690285</t>
  </si>
  <si>
    <t>1669269668</t>
  </si>
  <si>
    <t>2.1.1 - zdravotechnika</t>
  </si>
  <si>
    <t xml:space="preserve">7210 - ZTI - Kanalizace                                         </t>
  </si>
  <si>
    <t xml:space="preserve">7220 - ZTI - Vnitřní vodovod                                         </t>
  </si>
  <si>
    <t xml:space="preserve">7250 - ZTI - Zařizovací předměty                                         </t>
  </si>
  <si>
    <t xml:space="preserve">7260 - ZTI - Instalační prefabrikáty                                         </t>
  </si>
  <si>
    <t>Demontáže stávajících rozvodů ZTI</t>
  </si>
  <si>
    <t>7210</t>
  </si>
  <si>
    <t xml:space="preserve">ZTI - Kanalizace                                         </t>
  </si>
  <si>
    <t>721211403</t>
  </si>
  <si>
    <t>Vpustˇ podlahová s vodorovným odtokem DN 50/75 s kulovým kloubem</t>
  </si>
  <si>
    <t>721173401</t>
  </si>
  <si>
    <t>Potrubí kanalizační plastové svodné systém KG DN 100</t>
  </si>
  <si>
    <t>721174025</t>
  </si>
  <si>
    <t>Potrubí kanalizační z PP odpadní systém HT DN 100</t>
  </si>
  <si>
    <t>721174042</t>
  </si>
  <si>
    <t>Potrubí kanalizační z PP připojovací systém HT DN 40</t>
  </si>
  <si>
    <t>721174043</t>
  </si>
  <si>
    <t>Potrubí kanalizační z PP připojovací systém HT DN 50</t>
  </si>
  <si>
    <t>721174045</t>
  </si>
  <si>
    <t>Potrubí kanalizační z PP připojovací systém HT DN 100</t>
  </si>
  <si>
    <t>721290111</t>
  </si>
  <si>
    <t>Zkouška těsnosti potrubí kanalizace vodou do DN 125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</si>
  <si>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</si>
  <si>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</si>
  <si>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</si>
  <si>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</si>
  <si>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</si>
  <si>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</si>
  <si>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721273153</t>
  </si>
  <si>
    <t>Hlavice ventilační polypropylen PP DN 110</t>
  </si>
  <si>
    <t>721274123</t>
  </si>
  <si>
    <t>Přivzdušňovací ventil vnitřní odpadních potrubí DN 100</t>
  </si>
  <si>
    <t>Tvarovka čistící HT DN100</t>
  </si>
  <si>
    <t>Dopojení na stávající kanalizaci</t>
  </si>
  <si>
    <t>KPL</t>
  </si>
  <si>
    <t>7220</t>
  </si>
  <si>
    <t xml:space="preserve">ZTI - Vnitřní vodovod                                         </t>
  </si>
  <si>
    <t>722174024</t>
  </si>
  <si>
    <t>Potrubí vodovodní plastové PPR svar polyfuze PN 20 D 32 x5,4 mm</t>
  </si>
  <si>
    <t>722174023</t>
  </si>
  <si>
    <t>Potrubí vodovodní plastové PPR svar polyfuze PN 20 D 25 x 4,2 mm</t>
  </si>
  <si>
    <t>722174022</t>
  </si>
  <si>
    <t>Potrubí vodovodní plastové PPR svar polyfuze PN 20 D 20 x 3,4 mm</t>
  </si>
  <si>
    <t>722181242</t>
  </si>
  <si>
    <t>Ochrana vodovodního potrubí přilepenými tepelně izolačními trubicemi z PE tl do 20 mm DN do 42 mm</t>
  </si>
  <si>
    <t>722181241</t>
  </si>
  <si>
    <t>Ochrana vodovodního potrubí přilepenými tepelně izolačními trubicemi z PE tl do 20 mm DN do 22 mm</t>
  </si>
  <si>
    <t>722290226</t>
  </si>
  <si>
    <t>Zkouška těsnosti vodovodního potrubí plastového do DN 50</t>
  </si>
  <si>
    <t>722290234</t>
  </si>
  <si>
    <t>Proplach a dezinfekce vodovodního potrubí do DN 80</t>
  </si>
  <si>
    <t>722220152</t>
  </si>
  <si>
    <t>Nástěnka závitová plastová PPR PN 20 DN 20 x G 1/2</t>
  </si>
  <si>
    <t>722220161</t>
  </si>
  <si>
    <t>Nástěnný komplet plastový PPR PN 20 DN 20 x G 1/2</t>
  </si>
  <si>
    <t>Dopojení na stávající rozvody</t>
  </si>
  <si>
    <t>722240103</t>
  </si>
  <si>
    <t>Ventily plastové PPR přímé DN 32</t>
  </si>
  <si>
    <t>722240102</t>
  </si>
  <si>
    <t>Ventily plastové PPR přímé DN 25</t>
  </si>
  <si>
    <t>722240101</t>
  </si>
  <si>
    <t>Ventily plastové PPR přímé DN 20</t>
  </si>
  <si>
    <t>7250</t>
  </si>
  <si>
    <t xml:space="preserve">ZTI - Zařizovací předměty                                         </t>
  </si>
  <si>
    <t>725339111</t>
  </si>
  <si>
    <t>Montáž výlevky</t>
  </si>
  <si>
    <t>závěsná výlevka s plastovou mřížkou</t>
  </si>
  <si>
    <t>725215102</t>
  </si>
  <si>
    <t>Montáž umyvadla připevněného na šrouby do zdiva</t>
  </si>
  <si>
    <t>UMYVADLO 50 CM</t>
  </si>
  <si>
    <t>725113123</t>
  </si>
  <si>
    <t>Montáž klozetových mís závěsných</t>
  </si>
  <si>
    <t>Pol.4</t>
  </si>
  <si>
    <t>ZÁVĚSNÝ KLOZET</t>
  </si>
  <si>
    <t>Pol.5</t>
  </si>
  <si>
    <t>termoplastové sedátko s poklopem</t>
  </si>
  <si>
    <t>725249101</t>
  </si>
  <si>
    <t>Montáž vaničky sprchové</t>
  </si>
  <si>
    <t>Pol.6</t>
  </si>
  <si>
    <t>Vanička 90 PU white</t>
  </si>
  <si>
    <t>Pol.7</t>
  </si>
  <si>
    <t>SIFON STANDARD 90 - CHROM</t>
  </si>
  <si>
    <t>Pol.8</t>
  </si>
  <si>
    <t>Univerzální montážní sada pro sprchové vaničky</t>
  </si>
  <si>
    <t>725249103</t>
  </si>
  <si>
    <t>Montáž koutu sprchového</t>
  </si>
  <si>
    <t>Pol.9</t>
  </si>
  <si>
    <t>sprchová zástěna Transparent</t>
  </si>
  <si>
    <t>725813111</t>
  </si>
  <si>
    <t>Ventil rohový bez připojovací trubičky G 1/2</t>
  </si>
  <si>
    <t>725822721</t>
  </si>
  <si>
    <t>Montáž baterie umyvadlové stojánkové G 1/2</t>
  </si>
  <si>
    <t>Pol.10</t>
  </si>
  <si>
    <t>umyvadlová stojánková páková baterie</t>
  </si>
  <si>
    <t>725822715</t>
  </si>
  <si>
    <t>Montáž baterie umyvadlové nástěnné s roztečí 150 mm</t>
  </si>
  <si>
    <t>Pol.11</t>
  </si>
  <si>
    <t>umyvadlová nástěnná páková baterie, ramínko 300 mm</t>
  </si>
  <si>
    <t>725841411</t>
  </si>
  <si>
    <t>Montáž baterie sprchové nástěnné s nastavitelnou výškou sprchy</t>
  </si>
  <si>
    <t>Pol.12</t>
  </si>
  <si>
    <t>vanová páková baterie bez sprchové sady, chrom</t>
  </si>
  <si>
    <t>Pol.13</t>
  </si>
  <si>
    <t>sprchova sada ručni sprcha . 100mm, 3 funkce, tyč</t>
  </si>
  <si>
    <t>725539206</t>
  </si>
  <si>
    <t>Montáž ohřívačů zásobníkových závěsných tlakových do 200 litrů</t>
  </si>
  <si>
    <t>Pol.14</t>
  </si>
  <si>
    <t>Zásubník 200 l</t>
  </si>
  <si>
    <t>7260</t>
  </si>
  <si>
    <t xml:space="preserve">ZTI - Instalační prefabrikáty                                         </t>
  </si>
  <si>
    <t>726131042</t>
  </si>
  <si>
    <t>Instalační předstěna - klozet závěsný v 1120 mm s ovládáním zepředu a odsáváním do stěn s kov kcí</t>
  </si>
  <si>
    <t>726141011</t>
  </si>
  <si>
    <t>Instalační předstěna - výlevka v 1100 mm do kombinovaných stěn</t>
  </si>
  <si>
    <t>726191002</t>
  </si>
  <si>
    <t>Souprava pro předstěnovou montáž</t>
  </si>
  <si>
    <t>-1793492631</t>
  </si>
  <si>
    <t>-1086866732</t>
  </si>
  <si>
    <t>2.1.2 - elektroinstalace</t>
  </si>
  <si>
    <t xml:space="preserve">9210 - Elektromontáže                                         </t>
  </si>
  <si>
    <t>9210</t>
  </si>
  <si>
    <t xml:space="preserve">Elektromontáže                                         </t>
  </si>
  <si>
    <t>Demontáže stáv. elinstalace</t>
  </si>
  <si>
    <t>Dmtž a zpětná montáž svítidel</t>
  </si>
  <si>
    <t>210800101</t>
  </si>
  <si>
    <t>Montáž měděných kabelů CYKY,CYBY,CYMY,NYM,CYKYLS,CYKYLo 2x1,5 mm2 uložených pod omítku ve stěně</t>
  </si>
  <si>
    <t>CYKY 2Ax1,5</t>
  </si>
  <si>
    <t>210800105</t>
  </si>
  <si>
    <t>Montáž měděných kabelů CYKY,CYBY,CYMY,NYM,CYKYLS,CYKYLo 3x1,5 mm2 uložených pod omítku ve stěně</t>
  </si>
  <si>
    <t>CYKY 3Ox1,5 (3Ax1,5)</t>
  </si>
  <si>
    <t>CYKY -J 3x1,5 (3Cx 1,5)</t>
  </si>
  <si>
    <t>210800106</t>
  </si>
  <si>
    <t>Montáž měděných kabelů CYKY,CYBY,CYMY,NYM,CYKYLS,CYKYLo 3x2,5 mm2 uložených pod omítku ve stěně</t>
  </si>
  <si>
    <t>CYKY -J 3x2,5 (3Cx 2,5)</t>
  </si>
  <si>
    <t>210800116</t>
  </si>
  <si>
    <t>Montáž měděných kabelů CYKY,CYBY,CYMY,NYM,CYKYLS,CYKYLo 5x2,5 mm2 uložených pod omítku ve stěně</t>
  </si>
  <si>
    <t>CYKY -J 5x2,5 (5Cx2,5)</t>
  </si>
  <si>
    <t>210800117</t>
  </si>
  <si>
    <t>Montáž měděných kabelů CYKY,CYBY,CYMY,NYM,CYKYLS,CYKYLo 5x6 mm2 uložených pod omítku ve stěně</t>
  </si>
  <si>
    <t>CYKY 5Jx6 (5Cx6)</t>
  </si>
  <si>
    <t>210010321</t>
  </si>
  <si>
    <t>Montáž rozvodek zapuštěných plastových kruhových KU68-1903/KO, KR97/KO97V</t>
  </si>
  <si>
    <t>KOPOS Krabice KU 68-1903</t>
  </si>
  <si>
    <t>210010301</t>
  </si>
  <si>
    <t>Montáž krabic přístrojových zapuštěných plastových kruhových KU 68/1, KU68/1301, KP67, KP68/2</t>
  </si>
  <si>
    <t>Krabice instalační Kopos KU 68-1901</t>
  </si>
  <si>
    <t>210190001</t>
  </si>
  <si>
    <t>Montáž rozvodnic běžných oceloplechových nebo plastových do 20 kg</t>
  </si>
  <si>
    <t>Rozvaděč RPT vč. zapojení</t>
  </si>
  <si>
    <t>Úprava stáv. rozvaděče R - dozbrojení</t>
  </si>
  <si>
    <t>210110031</t>
  </si>
  <si>
    <t>Montáž zapuštěný vypínač nn jednopólový bezšroubové připojení</t>
  </si>
  <si>
    <t>Tělo 3559-A01345 vypínače č.1, bezšroubové</t>
  </si>
  <si>
    <t>210110036</t>
  </si>
  <si>
    <t>Montáž zapuštěný přepínač nn 5-sériový bezšroubové připojení</t>
  </si>
  <si>
    <t>Tělo 3559-A05345 vypínače č.5, bezšroubové</t>
  </si>
  <si>
    <t>210110038</t>
  </si>
  <si>
    <t>Montáž zapuštěný přepínač nn 6-střídavý bezšroubové připojení</t>
  </si>
  <si>
    <t>Tělo 3559-A06345 vypínače č.6, bezšroubové</t>
  </si>
  <si>
    <t>210110039</t>
  </si>
  <si>
    <t>Montáž zapuštěný přepínač nn 7-křížový bezšroubové připojení</t>
  </si>
  <si>
    <t>Tělo 3559-A07345 vypínače č.7, bezšroubové</t>
  </si>
  <si>
    <t>Kryt vypínače, ovladač 3558A-A651 B</t>
  </si>
  <si>
    <t>Pol.15</t>
  </si>
  <si>
    <t>Kryt vypínače, ovladač dělený, 3558A-A6B</t>
  </si>
  <si>
    <t>Pol.16</t>
  </si>
  <si>
    <t>Rámeček 3901A-B10 B</t>
  </si>
  <si>
    <t>747131400</t>
  </si>
  <si>
    <t>Montáž přípojka sporáková s doutnavkou se zapojením vodičů</t>
  </si>
  <si>
    <t>Pol.17</t>
  </si>
  <si>
    <t>Kombinace 3425A-0344 B sporáková</t>
  </si>
  <si>
    <t>747161020</t>
  </si>
  <si>
    <t>Montáž zásuvka (polo)zapuštěná bezšroubové připojení 2P+PE dvojí zapojení - průběžná</t>
  </si>
  <si>
    <t>Pol.18</t>
  </si>
  <si>
    <t>Zásuvka 5519A-A02357 B, jednonásobná, bílá</t>
  </si>
  <si>
    <t>Montáž relé</t>
  </si>
  <si>
    <t>Pol.19</t>
  </si>
  <si>
    <t>Relé supermultifunkční</t>
  </si>
  <si>
    <t>Montáž ventilátoru</t>
  </si>
  <si>
    <t>Pol.20</t>
  </si>
  <si>
    <t>Ventilátor potrubní</t>
  </si>
  <si>
    <t>Potrubí VZT</t>
  </si>
  <si>
    <t>210200030</t>
  </si>
  <si>
    <t>Montáž svítidel žárovkových bytových nástěnných 1 zdroj se sklem</t>
  </si>
  <si>
    <t>Pol.21</t>
  </si>
  <si>
    <t>svítidlo 60W IP44</t>
  </si>
  <si>
    <t>Pol.22</t>
  </si>
  <si>
    <t>svítidlo IP44, senzor</t>
  </si>
  <si>
    <t>210201025</t>
  </si>
  <si>
    <t>Montáž svítidel zářivkových bytových stropních přisazených 2 zdroje s krytem</t>
  </si>
  <si>
    <t>Pol.23</t>
  </si>
  <si>
    <t>svít. 21-023/236/EY 2X36W IP65</t>
  </si>
  <si>
    <t>210113011</t>
  </si>
  <si>
    <t>Revize elektroinstalace</t>
  </si>
  <si>
    <t>210220101</t>
  </si>
  <si>
    <t>Montáž hromosvodného vedení svodových vodičů s podpěrami průměru do 10 mm</t>
  </si>
  <si>
    <t>3544107200</t>
  </si>
  <si>
    <t>drát průměr 8 mm FeZn</t>
  </si>
  <si>
    <t>Pol.24</t>
  </si>
  <si>
    <t>Podpěra PV 17pppp vedení</t>
  </si>
  <si>
    <t>210220431</t>
  </si>
  <si>
    <t>Montáž vedení hromosvodné - tvarování prvků</t>
  </si>
  <si>
    <t>210220302</t>
  </si>
  <si>
    <t>Montáž svorek hromosvodných typu ST, SJ, SK, SZ, SR 01, 02 se 3 a více šrouby</t>
  </si>
  <si>
    <t>210220372</t>
  </si>
  <si>
    <t>Montáž ochranných prvků - úhelníků nebo trubek do zdiva</t>
  </si>
  <si>
    <t>Revize hromosvodu</t>
  </si>
  <si>
    <t>-964444018</t>
  </si>
  <si>
    <t>494835054</t>
  </si>
  <si>
    <t>Část:</t>
  </si>
  <si>
    <t>783 - Dokončovací práce - nátěry</t>
  </si>
  <si>
    <t>"1. a 2. NP - 492,985</t>
  </si>
  <si>
    <t>Otlučení omítek vnitřních MVC do 50 %</t>
  </si>
  <si>
    <t>978013161R00</t>
  </si>
  <si>
    <t>614423331RT2</t>
  </si>
  <si>
    <t xml:space="preserve">Oprava vnitřních omítek vápenných štukových stropů s tkaninou v rozsahu do 30 % </t>
  </si>
  <si>
    <t>Oprava vápen.omítek stěn do 50 % pl. - štukových, s použitím suché maltové směsi</t>
  </si>
  <si>
    <t>"1. a 2. NP - 185,94</t>
  </si>
  <si>
    <t>C978011141R00</t>
  </si>
  <si>
    <t xml:space="preserve">Otlučení vnitřních omítek MV nebo MVC stropů o rozsahu do 30 % </t>
  </si>
  <si>
    <t>C783221113R00</t>
  </si>
  <si>
    <t xml:space="preserve">Nátěry syntetické KDK barva dražší lesklý povrch 1x antikorozní, 1x základní, 3x email </t>
  </si>
  <si>
    <t>11,7*5,5+6,45*11,7</t>
  </si>
  <si>
    <t>6,45*11,7</t>
  </si>
  <si>
    <t>C712400841R01</t>
  </si>
  <si>
    <t xml:space="preserve">Odstranění povlakové krytiny střech do 30° odškrabáním mechu s urovnáním povrchu a očištěním </t>
  </si>
  <si>
    <t>Demontáž svodu hromosvodu s příslušenstvím</t>
  </si>
  <si>
    <t>3544183100</t>
  </si>
  <si>
    <t xml:space="preserve">úhelník ochranný OU 2.0 na ochranu svodu 2 m </t>
  </si>
  <si>
    <t>(4*2)*0,5*1,0</t>
  </si>
  <si>
    <t>32,66*1,8</t>
  </si>
  <si>
    <t>(4*2)*0,5</t>
  </si>
  <si>
    <t>C311113214R01</t>
  </si>
  <si>
    <t>Nosná zeď tl 300 mm ze štípaných tvárnic ztraceného bednění přírodní barvy včetně výplně z betonu</t>
  </si>
  <si>
    <t>783213121</t>
  </si>
  <si>
    <t>Preventivní napouštěcí nátěr tesařských konstrukcí proti dřevikazným houbám, hmyzu a plísním zabudovaných do konstrukce dvojnásobný syntetický</t>
  </si>
  <si>
    <t>C622711226R00</t>
  </si>
  <si>
    <t xml:space="preserve">KZS stěn budov pod omítku deskami z polystyrénu EPS tl 160 mm s hmoždinkami s kovovým trnem </t>
  </si>
  <si>
    <t>"zateplení objektu"</t>
  </si>
  <si>
    <t>4.2</t>
  </si>
  <si>
    <t>d+m vstupní dveře plast 125/202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</si>
</sst>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2"/>
      <color rgb="FF00336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8" fillId="0" borderId="20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1" fillId="4" borderId="7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abSelected="1" workbookViewId="0">
      <selection activeCell="E14" sqref="E14:A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0" t="s">
        <v>14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1"/>
      <c r="AQ5" s="21"/>
      <c r="AR5" s="19"/>
      <c r="BE5" s="257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2" t="s">
        <v>17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1"/>
      <c r="AQ6" s="21"/>
      <c r="AR6" s="19"/>
      <c r="BE6" s="258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8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28</v>
      </c>
      <c r="AO8" s="21"/>
      <c r="AP8" s="21"/>
      <c r="AQ8" s="21"/>
      <c r="AR8" s="19"/>
      <c r="BE8" s="258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8"/>
      <c r="BS9" s="16" t="s">
        <v>6</v>
      </c>
    </row>
    <row r="10" spans="1:74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58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58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8"/>
      <c r="BS12" s="16" t="s">
        <v>6</v>
      </c>
    </row>
    <row r="13" spans="1:74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58"/>
      <c r="BS13" s="16" t="s">
        <v>6</v>
      </c>
    </row>
    <row r="14" spans="1:74" ht="12.75">
      <c r="B14" s="20"/>
      <c r="C14" s="21"/>
      <c r="D14" s="21"/>
      <c r="E14" s="263" t="s">
        <v>28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58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8"/>
      <c r="BS15" s="16" t="s">
        <v>4</v>
      </c>
    </row>
    <row r="16" spans="1:74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58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58"/>
      <c r="BS17" s="16" t="s">
        <v>30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8"/>
      <c r="BS18" s="16" t="s">
        <v>6</v>
      </c>
    </row>
    <row r="19" spans="1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58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58"/>
      <c r="BS20" s="16" t="s">
        <v>30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8"/>
    </row>
    <row r="22" spans="1:71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8"/>
    </row>
    <row r="23" spans="1:71" s="1" customFormat="1" ht="16.5" customHeight="1">
      <c r="B23" s="20"/>
      <c r="C23" s="21"/>
      <c r="D23" s="21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1"/>
      <c r="AP23" s="21"/>
      <c r="AQ23" s="21"/>
      <c r="AR23" s="19"/>
      <c r="BE23" s="258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8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8"/>
    </row>
    <row r="26" spans="1:71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6">
        <f>ROUND(AG94,2)</f>
        <v>0</v>
      </c>
      <c r="AL26" s="267"/>
      <c r="AM26" s="267"/>
      <c r="AN26" s="267"/>
      <c r="AO26" s="267"/>
      <c r="AP26" s="35"/>
      <c r="AQ26" s="35"/>
      <c r="AR26" s="38"/>
      <c r="BE26" s="258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8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8" t="s">
        <v>34</v>
      </c>
      <c r="M28" s="268"/>
      <c r="N28" s="268"/>
      <c r="O28" s="268"/>
      <c r="P28" s="268"/>
      <c r="Q28" s="35"/>
      <c r="R28" s="35"/>
      <c r="S28" s="35"/>
      <c r="T28" s="35"/>
      <c r="U28" s="35"/>
      <c r="V28" s="35"/>
      <c r="W28" s="268" t="s">
        <v>35</v>
      </c>
      <c r="X28" s="268"/>
      <c r="Y28" s="268"/>
      <c r="Z28" s="268"/>
      <c r="AA28" s="268"/>
      <c r="AB28" s="268"/>
      <c r="AC28" s="268"/>
      <c r="AD28" s="268"/>
      <c r="AE28" s="268"/>
      <c r="AF28" s="35"/>
      <c r="AG28" s="35"/>
      <c r="AH28" s="35"/>
      <c r="AI28" s="35"/>
      <c r="AJ28" s="35"/>
      <c r="AK28" s="268" t="s">
        <v>36</v>
      </c>
      <c r="AL28" s="268"/>
      <c r="AM28" s="268"/>
      <c r="AN28" s="268"/>
      <c r="AO28" s="268"/>
      <c r="AP28" s="35"/>
      <c r="AQ28" s="35"/>
      <c r="AR28" s="38"/>
      <c r="BE28" s="258"/>
    </row>
    <row r="29" spans="1:71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71">
        <v>0.21</v>
      </c>
      <c r="M29" s="270"/>
      <c r="N29" s="270"/>
      <c r="O29" s="270"/>
      <c r="P29" s="270"/>
      <c r="Q29" s="40"/>
      <c r="R29" s="40"/>
      <c r="S29" s="40"/>
      <c r="T29" s="40"/>
      <c r="U29" s="40"/>
      <c r="V29" s="40"/>
      <c r="W29" s="269">
        <f>AK26</f>
        <v>0</v>
      </c>
      <c r="X29" s="270"/>
      <c r="Y29" s="270"/>
      <c r="Z29" s="270"/>
      <c r="AA29" s="270"/>
      <c r="AB29" s="270"/>
      <c r="AC29" s="270"/>
      <c r="AD29" s="270"/>
      <c r="AE29" s="270"/>
      <c r="AF29" s="40"/>
      <c r="AG29" s="40"/>
      <c r="AH29" s="40"/>
      <c r="AI29" s="40"/>
      <c r="AJ29" s="40"/>
      <c r="AK29" s="269">
        <f>W29*L29</f>
        <v>0</v>
      </c>
      <c r="AL29" s="270"/>
      <c r="AM29" s="270"/>
      <c r="AN29" s="270"/>
      <c r="AO29" s="270"/>
      <c r="AP29" s="40"/>
      <c r="AQ29" s="40"/>
      <c r="AR29" s="41"/>
      <c r="BE29" s="259"/>
    </row>
    <row r="30" spans="1:71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71">
        <v>0.15</v>
      </c>
      <c r="M30" s="270"/>
      <c r="N30" s="270"/>
      <c r="O30" s="270"/>
      <c r="P30" s="270"/>
      <c r="Q30" s="40"/>
      <c r="R30" s="40"/>
      <c r="S30" s="40"/>
      <c r="T30" s="40"/>
      <c r="U30" s="40"/>
      <c r="V30" s="40"/>
      <c r="W30" s="269">
        <f>ROUND(BA94, 2)</f>
        <v>0</v>
      </c>
      <c r="X30" s="270"/>
      <c r="Y30" s="270"/>
      <c r="Z30" s="270"/>
      <c r="AA30" s="270"/>
      <c r="AB30" s="270"/>
      <c r="AC30" s="270"/>
      <c r="AD30" s="270"/>
      <c r="AE30" s="270"/>
      <c r="AF30" s="40"/>
      <c r="AG30" s="40"/>
      <c r="AH30" s="40"/>
      <c r="AI30" s="40"/>
      <c r="AJ30" s="40"/>
      <c r="AK30" s="269">
        <f>ROUND(AW94, 2)</f>
        <v>0</v>
      </c>
      <c r="AL30" s="270"/>
      <c r="AM30" s="270"/>
      <c r="AN30" s="270"/>
      <c r="AO30" s="270"/>
      <c r="AP30" s="40"/>
      <c r="AQ30" s="40"/>
      <c r="AR30" s="41"/>
      <c r="BE30" s="259"/>
    </row>
    <row r="31" spans="1:71" s="3" customFormat="1" ht="14.45" hidden="1" customHeight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71">
        <v>0.21</v>
      </c>
      <c r="M31" s="270"/>
      <c r="N31" s="270"/>
      <c r="O31" s="270"/>
      <c r="P31" s="270"/>
      <c r="Q31" s="40"/>
      <c r="R31" s="40"/>
      <c r="S31" s="40"/>
      <c r="T31" s="40"/>
      <c r="U31" s="40"/>
      <c r="V31" s="40"/>
      <c r="W31" s="269">
        <f>ROUND(BB94, 2)</f>
        <v>0</v>
      </c>
      <c r="X31" s="270"/>
      <c r="Y31" s="270"/>
      <c r="Z31" s="270"/>
      <c r="AA31" s="270"/>
      <c r="AB31" s="270"/>
      <c r="AC31" s="270"/>
      <c r="AD31" s="270"/>
      <c r="AE31" s="270"/>
      <c r="AF31" s="40"/>
      <c r="AG31" s="40"/>
      <c r="AH31" s="40"/>
      <c r="AI31" s="40"/>
      <c r="AJ31" s="40"/>
      <c r="AK31" s="269">
        <v>0</v>
      </c>
      <c r="AL31" s="270"/>
      <c r="AM31" s="270"/>
      <c r="AN31" s="270"/>
      <c r="AO31" s="270"/>
      <c r="AP31" s="40"/>
      <c r="AQ31" s="40"/>
      <c r="AR31" s="41"/>
      <c r="BE31" s="259"/>
    </row>
    <row r="32" spans="1:71" s="3" customFormat="1" ht="14.45" hidden="1" customHeight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71">
        <v>0.15</v>
      </c>
      <c r="M32" s="270"/>
      <c r="N32" s="270"/>
      <c r="O32" s="270"/>
      <c r="P32" s="270"/>
      <c r="Q32" s="40"/>
      <c r="R32" s="40"/>
      <c r="S32" s="40"/>
      <c r="T32" s="40"/>
      <c r="U32" s="40"/>
      <c r="V32" s="40"/>
      <c r="W32" s="269">
        <f>ROUND(BC94, 2)</f>
        <v>0</v>
      </c>
      <c r="X32" s="270"/>
      <c r="Y32" s="270"/>
      <c r="Z32" s="270"/>
      <c r="AA32" s="270"/>
      <c r="AB32" s="270"/>
      <c r="AC32" s="270"/>
      <c r="AD32" s="270"/>
      <c r="AE32" s="270"/>
      <c r="AF32" s="40"/>
      <c r="AG32" s="40"/>
      <c r="AH32" s="40"/>
      <c r="AI32" s="40"/>
      <c r="AJ32" s="40"/>
      <c r="AK32" s="269">
        <v>0</v>
      </c>
      <c r="AL32" s="270"/>
      <c r="AM32" s="270"/>
      <c r="AN32" s="270"/>
      <c r="AO32" s="270"/>
      <c r="AP32" s="40"/>
      <c r="AQ32" s="40"/>
      <c r="AR32" s="41"/>
      <c r="BE32" s="259"/>
    </row>
    <row r="33" spans="1:57" s="3" customFormat="1" ht="14.45" hidden="1" customHeight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71">
        <v>0</v>
      </c>
      <c r="M33" s="270"/>
      <c r="N33" s="270"/>
      <c r="O33" s="270"/>
      <c r="P33" s="270"/>
      <c r="Q33" s="40"/>
      <c r="R33" s="40"/>
      <c r="S33" s="40"/>
      <c r="T33" s="40"/>
      <c r="U33" s="40"/>
      <c r="V33" s="40"/>
      <c r="W33" s="269">
        <f>ROUND(BD94, 2)</f>
        <v>0</v>
      </c>
      <c r="X33" s="270"/>
      <c r="Y33" s="270"/>
      <c r="Z33" s="270"/>
      <c r="AA33" s="270"/>
      <c r="AB33" s="270"/>
      <c r="AC33" s="270"/>
      <c r="AD33" s="270"/>
      <c r="AE33" s="270"/>
      <c r="AF33" s="40"/>
      <c r="AG33" s="40"/>
      <c r="AH33" s="40"/>
      <c r="AI33" s="40"/>
      <c r="AJ33" s="40"/>
      <c r="AK33" s="269">
        <v>0</v>
      </c>
      <c r="AL33" s="270"/>
      <c r="AM33" s="270"/>
      <c r="AN33" s="270"/>
      <c r="AO33" s="270"/>
      <c r="AP33" s="40"/>
      <c r="AQ33" s="40"/>
      <c r="AR33" s="41"/>
      <c r="BE33" s="259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8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75" t="s">
        <v>45</v>
      </c>
      <c r="Y35" s="273"/>
      <c r="Z35" s="273"/>
      <c r="AA35" s="273"/>
      <c r="AB35" s="273"/>
      <c r="AC35" s="44"/>
      <c r="AD35" s="44"/>
      <c r="AE35" s="44"/>
      <c r="AF35" s="44"/>
      <c r="AG35" s="44"/>
      <c r="AH35" s="44"/>
      <c r="AI35" s="44"/>
      <c r="AJ35" s="44"/>
      <c r="AK35" s="272">
        <f>SUM(AK26:AK33)</f>
        <v>0</v>
      </c>
      <c r="AL35" s="273"/>
      <c r="AM35" s="273"/>
      <c r="AN35" s="273"/>
      <c r="AO35" s="274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6011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4" t="str">
        <f>K6</f>
        <v>Stavební úpravy a přístavba budovy, Palackého 440, Šťáhlavy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83" t="str">
        <f>IF(AN8= "","",AN8)</f>
        <v>Vyplň údaj</v>
      </c>
      <c r="AN87" s="283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Obec Šťáhlavy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84" t="str">
        <f>IF(E17="","",E17)</f>
        <v xml:space="preserve"> </v>
      </c>
      <c r="AN89" s="285"/>
      <c r="AO89" s="285"/>
      <c r="AP89" s="285"/>
      <c r="AQ89" s="35"/>
      <c r="AR89" s="38"/>
      <c r="AS89" s="286" t="s">
        <v>53</v>
      </c>
      <c r="AT89" s="287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84" t="str">
        <f>IF(E20="","",E20)</f>
        <v xml:space="preserve"> </v>
      </c>
      <c r="AN90" s="285"/>
      <c r="AO90" s="285"/>
      <c r="AP90" s="285"/>
      <c r="AQ90" s="35"/>
      <c r="AR90" s="38"/>
      <c r="AS90" s="288"/>
      <c r="AT90" s="289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0"/>
      <c r="AT91" s="291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49" t="s">
        <v>54</v>
      </c>
      <c r="D92" s="250"/>
      <c r="E92" s="250"/>
      <c r="F92" s="250"/>
      <c r="G92" s="250"/>
      <c r="H92" s="72"/>
      <c r="I92" s="253" t="s">
        <v>55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79" t="s">
        <v>56</v>
      </c>
      <c r="AH92" s="250"/>
      <c r="AI92" s="250"/>
      <c r="AJ92" s="250"/>
      <c r="AK92" s="250"/>
      <c r="AL92" s="250"/>
      <c r="AM92" s="250"/>
      <c r="AN92" s="253" t="s">
        <v>57</v>
      </c>
      <c r="AO92" s="250"/>
      <c r="AP92" s="293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6">
        <f>ROUND(AG95+AG100,2)</f>
        <v>0</v>
      </c>
      <c r="AH94" s="256"/>
      <c r="AI94" s="256"/>
      <c r="AJ94" s="256"/>
      <c r="AK94" s="256"/>
      <c r="AL94" s="256"/>
      <c r="AM94" s="256"/>
      <c r="AN94" s="292">
        <f t="shared" ref="AN94:AN102" si="0">SUM(AG94,AT94)</f>
        <v>0</v>
      </c>
      <c r="AO94" s="292"/>
      <c r="AP94" s="292"/>
      <c r="AQ94" s="84" t="s">
        <v>1</v>
      </c>
      <c r="AR94" s="85"/>
      <c r="AS94" s="86">
        <f>ROUND(AS95+AS100,2)</f>
        <v>0</v>
      </c>
      <c r="AT94" s="87">
        <f t="shared" ref="AT94:AT104" si="1">ROUND(SUM(AV94:AW94),2)</f>
        <v>0</v>
      </c>
      <c r="AU94" s="88">
        <f>ROUND(AU95+AU100,5)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ROUND(AZ95+AZ100,2)</f>
        <v>0</v>
      </c>
      <c r="BA94" s="87">
        <f>ROUND(BA95+BA100,2)</f>
        <v>0</v>
      </c>
      <c r="BB94" s="87">
        <f>ROUND(BB95+BB100,2)</f>
        <v>0</v>
      </c>
      <c r="BC94" s="87">
        <f>ROUND(BC95+BC100,2)</f>
        <v>0</v>
      </c>
      <c r="BD94" s="89">
        <f>ROUND(BD95+BD100,2)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24.75" customHeight="1">
      <c r="B95" s="92"/>
      <c r="C95" s="93"/>
      <c r="D95" s="251" t="s">
        <v>77</v>
      </c>
      <c r="E95" s="251"/>
      <c r="F95" s="251"/>
      <c r="G95" s="251"/>
      <c r="H95" s="251"/>
      <c r="I95" s="94"/>
      <c r="J95" s="251" t="s">
        <v>78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80">
        <f>ROUND(AG96,2)</f>
        <v>0</v>
      </c>
      <c r="AH95" s="281"/>
      <c r="AI95" s="281"/>
      <c r="AJ95" s="281"/>
      <c r="AK95" s="281"/>
      <c r="AL95" s="281"/>
      <c r="AM95" s="281"/>
      <c r="AN95" s="294">
        <f t="shared" si="0"/>
        <v>0</v>
      </c>
      <c r="AO95" s="281"/>
      <c r="AP95" s="281"/>
      <c r="AQ95" s="95" t="s">
        <v>79</v>
      </c>
      <c r="AR95" s="96"/>
      <c r="AS95" s="97">
        <f>ROUND(AS96,2)</f>
        <v>0</v>
      </c>
      <c r="AT95" s="98">
        <f t="shared" si="1"/>
        <v>0</v>
      </c>
      <c r="AU95" s="99">
        <f>ROUND(AU96,5)</f>
        <v>0</v>
      </c>
      <c r="AV95" s="98">
        <f>ROUND(AZ95*L29,2)</f>
        <v>0</v>
      </c>
      <c r="AW95" s="98">
        <f>ROUND(BA95*L30,2)</f>
        <v>0</v>
      </c>
      <c r="AX95" s="98">
        <f>ROUND(BB95*L29,2)</f>
        <v>0</v>
      </c>
      <c r="AY95" s="98">
        <f>ROUND(BC95*L30,2)</f>
        <v>0</v>
      </c>
      <c r="AZ95" s="98">
        <f>ROUND(AZ96,2)</f>
        <v>0</v>
      </c>
      <c r="BA95" s="98">
        <f>ROUND(BA96,2)</f>
        <v>0</v>
      </c>
      <c r="BB95" s="98">
        <f>ROUND(BB96,2)</f>
        <v>0</v>
      </c>
      <c r="BC95" s="98">
        <f>ROUND(BC96,2)</f>
        <v>0</v>
      </c>
      <c r="BD95" s="100">
        <f>ROUND(BD96,2)</f>
        <v>0</v>
      </c>
      <c r="BS95" s="101" t="s">
        <v>72</v>
      </c>
      <c r="BT95" s="101" t="s">
        <v>77</v>
      </c>
      <c r="BU95" s="101" t="s">
        <v>74</v>
      </c>
      <c r="BV95" s="101" t="s">
        <v>75</v>
      </c>
      <c r="BW95" s="101" t="s">
        <v>80</v>
      </c>
      <c r="BX95" s="101" t="s">
        <v>5</v>
      </c>
      <c r="CL95" s="101" t="s">
        <v>1</v>
      </c>
      <c r="CM95" s="101" t="s">
        <v>81</v>
      </c>
    </row>
    <row r="96" spans="1:91" s="4" customFormat="1" ht="16.5" customHeight="1">
      <c r="B96" s="57"/>
      <c r="C96" s="102"/>
      <c r="D96" s="102"/>
      <c r="E96" s="252" t="s">
        <v>82</v>
      </c>
      <c r="F96" s="252"/>
      <c r="G96" s="252"/>
      <c r="H96" s="252"/>
      <c r="I96" s="252"/>
      <c r="J96" s="102"/>
      <c r="K96" s="252" t="s">
        <v>83</v>
      </c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82">
        <f>ROUND(SUM(AG97:AG99),2)</f>
        <v>0</v>
      </c>
      <c r="AH96" s="278"/>
      <c r="AI96" s="278"/>
      <c r="AJ96" s="278"/>
      <c r="AK96" s="278"/>
      <c r="AL96" s="278"/>
      <c r="AM96" s="278"/>
      <c r="AN96" s="277">
        <f t="shared" si="0"/>
        <v>0</v>
      </c>
      <c r="AO96" s="278"/>
      <c r="AP96" s="278"/>
      <c r="AQ96" s="103" t="s">
        <v>84</v>
      </c>
      <c r="AR96" s="59"/>
      <c r="AS96" s="104">
        <f>ROUND(SUM(AS97:AS99),2)</f>
        <v>0</v>
      </c>
      <c r="AT96" s="105">
        <f t="shared" si="1"/>
        <v>0</v>
      </c>
      <c r="AU96" s="106">
        <f>ROUND(SUM(AU97:AU99),5)</f>
        <v>0</v>
      </c>
      <c r="AV96" s="105">
        <f>ROUND(AZ96*L29,2)</f>
        <v>0</v>
      </c>
      <c r="AW96" s="105">
        <f>ROUND(BA96*L30,2)</f>
        <v>0</v>
      </c>
      <c r="AX96" s="105">
        <f>ROUND(BB96*L29,2)</f>
        <v>0</v>
      </c>
      <c r="AY96" s="105">
        <f>ROUND(BC96*L30,2)</f>
        <v>0</v>
      </c>
      <c r="AZ96" s="105">
        <f>ROUND(SUM(AZ97:AZ99),2)</f>
        <v>0</v>
      </c>
      <c r="BA96" s="105">
        <f>ROUND(SUM(BA97:BA99),2)</f>
        <v>0</v>
      </c>
      <c r="BB96" s="105">
        <f>ROUND(SUM(BB97:BB99),2)</f>
        <v>0</v>
      </c>
      <c r="BC96" s="105">
        <f>ROUND(SUM(BC97:BC99),2)</f>
        <v>0</v>
      </c>
      <c r="BD96" s="107">
        <f>ROUND(SUM(BD97:BD99),2)</f>
        <v>0</v>
      </c>
      <c r="BS96" s="108" t="s">
        <v>72</v>
      </c>
      <c r="BT96" s="108" t="s">
        <v>81</v>
      </c>
      <c r="BV96" s="108" t="s">
        <v>75</v>
      </c>
      <c r="BW96" s="108" t="s">
        <v>85</v>
      </c>
      <c r="BX96" s="108" t="s">
        <v>80</v>
      </c>
      <c r="CL96" s="108" t="s">
        <v>1</v>
      </c>
    </row>
    <row r="97" spans="1:91" s="4" customFormat="1" ht="16.5" hidden="1" customHeight="1">
      <c r="A97" s="109" t="s">
        <v>86</v>
      </c>
      <c r="B97" s="57"/>
      <c r="C97" s="102"/>
      <c r="D97" s="102"/>
      <c r="E97" s="102"/>
      <c r="F97" s="252" t="s">
        <v>82</v>
      </c>
      <c r="G97" s="252"/>
      <c r="H97" s="252"/>
      <c r="I97" s="252"/>
      <c r="J97" s="252"/>
      <c r="K97" s="102"/>
      <c r="L97" s="252" t="s">
        <v>83</v>
      </c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77">
        <f>'1.1 - Stavební řešení'!J32</f>
        <v>0</v>
      </c>
      <c r="AH97" s="278"/>
      <c r="AI97" s="278"/>
      <c r="AJ97" s="278"/>
      <c r="AK97" s="278"/>
      <c r="AL97" s="278"/>
      <c r="AM97" s="278"/>
      <c r="AN97" s="277">
        <f t="shared" si="0"/>
        <v>0</v>
      </c>
      <c r="AO97" s="278"/>
      <c r="AP97" s="278"/>
      <c r="AQ97" s="103" t="s">
        <v>84</v>
      </c>
      <c r="AR97" s="59"/>
      <c r="AS97" s="104">
        <v>0</v>
      </c>
      <c r="AT97" s="105">
        <f t="shared" si="1"/>
        <v>0</v>
      </c>
      <c r="AU97" s="106">
        <f>'1.1 - Stavební řešení'!P134</f>
        <v>0</v>
      </c>
      <c r="AV97" s="105">
        <f>'1.1 - Stavební řešení'!J35</f>
        <v>0</v>
      </c>
      <c r="AW97" s="105">
        <f>'1.1 - Stavební řešení'!J36</f>
        <v>0</v>
      </c>
      <c r="AX97" s="105">
        <f>'1.1 - Stavební řešení'!J37</f>
        <v>0</v>
      </c>
      <c r="AY97" s="105">
        <f>'1.1 - Stavební řešení'!J38</f>
        <v>0</v>
      </c>
      <c r="AZ97" s="105">
        <f>'1.1 - Stavební řešení'!F35</f>
        <v>0</v>
      </c>
      <c r="BA97" s="105">
        <f>'1.1 - Stavební řešení'!F36</f>
        <v>0</v>
      </c>
      <c r="BB97" s="105">
        <f>'1.1 - Stavební řešení'!F37</f>
        <v>0</v>
      </c>
      <c r="BC97" s="105">
        <f>'1.1 - Stavební řešení'!F38</f>
        <v>0</v>
      </c>
      <c r="BD97" s="107">
        <f>'1.1 - Stavební řešení'!F39</f>
        <v>0</v>
      </c>
      <c r="BT97" s="108" t="s">
        <v>87</v>
      </c>
      <c r="BU97" s="108" t="s">
        <v>88</v>
      </c>
      <c r="BV97" s="108" t="s">
        <v>75</v>
      </c>
      <c r="BW97" s="108" t="s">
        <v>85</v>
      </c>
      <c r="BX97" s="108" t="s">
        <v>80</v>
      </c>
      <c r="CL97" s="108" t="s">
        <v>1</v>
      </c>
    </row>
    <row r="98" spans="1:91" s="4" customFormat="1" ht="16.5" hidden="1" customHeight="1">
      <c r="A98" s="109" t="s">
        <v>86</v>
      </c>
      <c r="B98" s="57"/>
      <c r="C98" s="102"/>
      <c r="D98" s="102"/>
      <c r="E98" s="102"/>
      <c r="F98" s="252"/>
      <c r="G98" s="252"/>
      <c r="H98" s="252"/>
      <c r="I98" s="252"/>
      <c r="J98" s="252"/>
      <c r="K98" s="10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77"/>
      <c r="AH98" s="278"/>
      <c r="AI98" s="278"/>
      <c r="AJ98" s="278"/>
      <c r="AK98" s="278"/>
      <c r="AL98" s="278"/>
      <c r="AM98" s="278"/>
      <c r="AN98" s="277"/>
      <c r="AO98" s="278"/>
      <c r="AP98" s="278"/>
      <c r="AQ98" s="103" t="s">
        <v>84</v>
      </c>
      <c r="AR98" s="59"/>
      <c r="AS98" s="104">
        <v>0</v>
      </c>
      <c r="AT98" s="105">
        <f t="shared" si="1"/>
        <v>0</v>
      </c>
      <c r="AU98" s="106">
        <f>'1.1.1 - Plynovod'!P132</f>
        <v>0</v>
      </c>
      <c r="AV98" s="105">
        <f>'1.1.1 - Plynovod'!J37</f>
        <v>0</v>
      </c>
      <c r="AW98" s="105">
        <f>'1.1.1 - Plynovod'!J38</f>
        <v>0</v>
      </c>
      <c r="AX98" s="105">
        <f>'1.1.1 - Plynovod'!J39</f>
        <v>0</v>
      </c>
      <c r="AY98" s="105">
        <f>'1.1.1 - Plynovod'!J40</f>
        <v>0</v>
      </c>
      <c r="AZ98" s="105">
        <f>'1.1.1 - Plynovod'!F37</f>
        <v>0</v>
      </c>
      <c r="BA98" s="105">
        <f>'1.1.1 - Plynovod'!F38</f>
        <v>0</v>
      </c>
      <c r="BB98" s="105">
        <f>'1.1.1 - Plynovod'!F39</f>
        <v>0</v>
      </c>
      <c r="BC98" s="105">
        <f>'1.1.1 - Plynovod'!F40</f>
        <v>0</v>
      </c>
      <c r="BD98" s="107">
        <f>'1.1.1 - Plynovod'!F41</f>
        <v>0</v>
      </c>
      <c r="BT98" s="108" t="s">
        <v>87</v>
      </c>
      <c r="BV98" s="108" t="s">
        <v>75</v>
      </c>
      <c r="BW98" s="108" t="s">
        <v>89</v>
      </c>
      <c r="BX98" s="108" t="s">
        <v>85</v>
      </c>
      <c r="CL98" s="108" t="s">
        <v>1</v>
      </c>
    </row>
    <row r="99" spans="1:91" s="4" customFormat="1" ht="16.5" hidden="1" customHeight="1">
      <c r="A99" s="109" t="s">
        <v>86</v>
      </c>
      <c r="B99" s="57"/>
      <c r="C99" s="102"/>
      <c r="D99" s="102"/>
      <c r="E99" s="102"/>
      <c r="F99" s="252"/>
      <c r="G99" s="252"/>
      <c r="H99" s="252"/>
      <c r="I99" s="252"/>
      <c r="J99" s="252"/>
      <c r="K99" s="10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77"/>
      <c r="AH99" s="278"/>
      <c r="AI99" s="278"/>
      <c r="AJ99" s="278"/>
      <c r="AK99" s="278"/>
      <c r="AL99" s="278"/>
      <c r="AM99" s="278"/>
      <c r="AN99" s="277"/>
      <c r="AO99" s="278"/>
      <c r="AP99" s="278"/>
      <c r="AQ99" s="103" t="s">
        <v>84</v>
      </c>
      <c r="AR99" s="59"/>
      <c r="AS99" s="104">
        <v>0</v>
      </c>
      <c r="AT99" s="105">
        <f t="shared" si="1"/>
        <v>0</v>
      </c>
      <c r="AU99" s="106">
        <f>'1.1.2 - Ústřední topení'!P143</f>
        <v>0</v>
      </c>
      <c r="AV99" s="105">
        <f>'1.1.2 - Ústřední topení'!J37</f>
        <v>0</v>
      </c>
      <c r="AW99" s="105">
        <f>'1.1.2 - Ústřední topení'!J38</f>
        <v>0</v>
      </c>
      <c r="AX99" s="105">
        <f>'1.1.2 - Ústřední topení'!J39</f>
        <v>0</v>
      </c>
      <c r="AY99" s="105">
        <f>'1.1.2 - Ústřední topení'!J40</f>
        <v>0</v>
      </c>
      <c r="AZ99" s="105">
        <f>'1.1.2 - Ústřední topení'!F37</f>
        <v>0</v>
      </c>
      <c r="BA99" s="105">
        <f>'1.1.2 - Ústřední topení'!F38</f>
        <v>0</v>
      </c>
      <c r="BB99" s="105">
        <f>'1.1.2 - Ústřední topení'!F39</f>
        <v>0</v>
      </c>
      <c r="BC99" s="105">
        <f>'1.1.2 - Ústřední topení'!F40</f>
        <v>0</v>
      </c>
      <c r="BD99" s="107">
        <f>'1.1.2 - Ústřední topení'!F41</f>
        <v>0</v>
      </c>
      <c r="BT99" s="108" t="s">
        <v>87</v>
      </c>
      <c r="BV99" s="108" t="s">
        <v>75</v>
      </c>
      <c r="BW99" s="108" t="s">
        <v>90</v>
      </c>
      <c r="BX99" s="108" t="s">
        <v>85</v>
      </c>
      <c r="CL99" s="108" t="s">
        <v>1</v>
      </c>
    </row>
    <row r="100" spans="1:91" s="7" customFormat="1" ht="31.5" customHeight="1">
      <c r="B100" s="92"/>
      <c r="C100" s="93"/>
      <c r="D100" s="251" t="s">
        <v>81</v>
      </c>
      <c r="E100" s="251"/>
      <c r="F100" s="251"/>
      <c r="G100" s="251"/>
      <c r="H100" s="251"/>
      <c r="I100" s="94"/>
      <c r="J100" s="251" t="s">
        <v>91</v>
      </c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80">
        <f>ROUND(AG101,2)</f>
        <v>0</v>
      </c>
      <c r="AH100" s="281"/>
      <c r="AI100" s="281"/>
      <c r="AJ100" s="281"/>
      <c r="AK100" s="281"/>
      <c r="AL100" s="281"/>
      <c r="AM100" s="281"/>
      <c r="AN100" s="294">
        <f t="shared" si="0"/>
        <v>0</v>
      </c>
      <c r="AO100" s="281"/>
      <c r="AP100" s="281"/>
      <c r="AQ100" s="95" t="s">
        <v>79</v>
      </c>
      <c r="AR100" s="96"/>
      <c r="AS100" s="97">
        <f>ROUND(AS101,2)</f>
        <v>0</v>
      </c>
      <c r="AT100" s="98">
        <f t="shared" si="1"/>
        <v>0</v>
      </c>
      <c r="AU100" s="99">
        <f>ROUND(AU101,5)</f>
        <v>0</v>
      </c>
      <c r="AV100" s="98">
        <f>ROUND(AZ100*L29,2)</f>
        <v>0</v>
      </c>
      <c r="AW100" s="98">
        <f>ROUND(BA100*L30,2)</f>
        <v>0</v>
      </c>
      <c r="AX100" s="98">
        <f>ROUND(BB100*L29,2)</f>
        <v>0</v>
      </c>
      <c r="AY100" s="98">
        <f>ROUND(BC100*L30,2)</f>
        <v>0</v>
      </c>
      <c r="AZ100" s="98">
        <f>ROUND(AZ101,2)</f>
        <v>0</v>
      </c>
      <c r="BA100" s="98">
        <f>ROUND(BA101,2)</f>
        <v>0</v>
      </c>
      <c r="BB100" s="98">
        <f>ROUND(BB101,2)</f>
        <v>0</v>
      </c>
      <c r="BC100" s="98">
        <f>ROUND(BC101,2)</f>
        <v>0</v>
      </c>
      <c r="BD100" s="100">
        <f>ROUND(BD101,2)</f>
        <v>0</v>
      </c>
      <c r="BS100" s="101" t="s">
        <v>72</v>
      </c>
      <c r="BT100" s="101" t="s">
        <v>77</v>
      </c>
      <c r="BU100" s="101" t="s">
        <v>74</v>
      </c>
      <c r="BV100" s="101" t="s">
        <v>75</v>
      </c>
      <c r="BW100" s="101" t="s">
        <v>92</v>
      </c>
      <c r="BX100" s="101" t="s">
        <v>5</v>
      </c>
      <c r="CL100" s="101" t="s">
        <v>1</v>
      </c>
      <c r="CM100" s="101" t="s">
        <v>81</v>
      </c>
    </row>
    <row r="101" spans="1:91" s="4" customFormat="1" ht="16.5" customHeight="1">
      <c r="B101" s="57"/>
      <c r="C101" s="102"/>
      <c r="D101" s="102"/>
      <c r="E101" s="252" t="s">
        <v>93</v>
      </c>
      <c r="F101" s="252"/>
      <c r="G101" s="252"/>
      <c r="H101" s="252"/>
      <c r="I101" s="252"/>
      <c r="J101" s="102"/>
      <c r="K101" s="252" t="s">
        <v>83</v>
      </c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82">
        <f>ROUND(SUM(AG102:AG104),2)</f>
        <v>0</v>
      </c>
      <c r="AH101" s="278"/>
      <c r="AI101" s="278"/>
      <c r="AJ101" s="278"/>
      <c r="AK101" s="278"/>
      <c r="AL101" s="278"/>
      <c r="AM101" s="278"/>
      <c r="AN101" s="277">
        <f t="shared" si="0"/>
        <v>0</v>
      </c>
      <c r="AO101" s="278"/>
      <c r="AP101" s="278"/>
      <c r="AQ101" s="103" t="s">
        <v>84</v>
      </c>
      <c r="AR101" s="59"/>
      <c r="AS101" s="104">
        <f>ROUND(SUM(AS102:AS104),2)</f>
        <v>0</v>
      </c>
      <c r="AT101" s="105">
        <f t="shared" si="1"/>
        <v>0</v>
      </c>
      <c r="AU101" s="106">
        <f>ROUND(SUM(AU102:AU104),5)</f>
        <v>0</v>
      </c>
      <c r="AV101" s="105">
        <f>ROUND(AZ101*L29,2)</f>
        <v>0</v>
      </c>
      <c r="AW101" s="105">
        <f>ROUND(BA101*L30,2)</f>
        <v>0</v>
      </c>
      <c r="AX101" s="105">
        <f>ROUND(BB101*L29,2)</f>
        <v>0</v>
      </c>
      <c r="AY101" s="105">
        <f>ROUND(BC101*L30,2)</f>
        <v>0</v>
      </c>
      <c r="AZ101" s="105">
        <f>ROUND(SUM(AZ102:AZ104),2)</f>
        <v>0</v>
      </c>
      <c r="BA101" s="105">
        <f>ROUND(SUM(BA102:BA104),2)</f>
        <v>0</v>
      </c>
      <c r="BB101" s="105">
        <f>ROUND(SUM(BB102:BB104),2)</f>
        <v>0</v>
      </c>
      <c r="BC101" s="105">
        <f>ROUND(SUM(BC102:BC104),2)</f>
        <v>0</v>
      </c>
      <c r="BD101" s="107">
        <f>ROUND(SUM(BD102:BD104),2)</f>
        <v>0</v>
      </c>
      <c r="BS101" s="108" t="s">
        <v>72</v>
      </c>
      <c r="BT101" s="108" t="s">
        <v>81</v>
      </c>
      <c r="BV101" s="108" t="s">
        <v>75</v>
      </c>
      <c r="BW101" s="108" t="s">
        <v>94</v>
      </c>
      <c r="BX101" s="108" t="s">
        <v>92</v>
      </c>
      <c r="CL101" s="108" t="s">
        <v>1</v>
      </c>
    </row>
    <row r="102" spans="1:91" s="4" customFormat="1" ht="16.5" hidden="1" customHeight="1">
      <c r="A102" s="109" t="s">
        <v>86</v>
      </c>
      <c r="B102" s="57"/>
      <c r="C102" s="102"/>
      <c r="D102" s="102"/>
      <c r="E102" s="102"/>
      <c r="F102" s="252" t="s">
        <v>93</v>
      </c>
      <c r="G102" s="252"/>
      <c r="H102" s="252"/>
      <c r="I102" s="252"/>
      <c r="J102" s="252"/>
      <c r="K102" s="102"/>
      <c r="L102" s="252" t="s">
        <v>83</v>
      </c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77">
        <f>'2.1 - Stavební řešení'!J32</f>
        <v>0</v>
      </c>
      <c r="AH102" s="278"/>
      <c r="AI102" s="278"/>
      <c r="AJ102" s="278"/>
      <c r="AK102" s="278"/>
      <c r="AL102" s="278"/>
      <c r="AM102" s="278"/>
      <c r="AN102" s="277">
        <f t="shared" si="0"/>
        <v>0</v>
      </c>
      <c r="AO102" s="278"/>
      <c r="AP102" s="278"/>
      <c r="AQ102" s="103" t="s">
        <v>84</v>
      </c>
      <c r="AR102" s="59"/>
      <c r="AS102" s="104">
        <v>0</v>
      </c>
      <c r="AT102" s="105">
        <f t="shared" si="1"/>
        <v>0</v>
      </c>
      <c r="AU102" s="106">
        <f>'2.1 - Stavební řešení'!P146</f>
        <v>0</v>
      </c>
      <c r="AV102" s="105">
        <f>'2.1 - Stavební řešení'!J35</f>
        <v>0</v>
      </c>
      <c r="AW102" s="105">
        <f>'2.1 - Stavební řešení'!J36</f>
        <v>0</v>
      </c>
      <c r="AX102" s="105">
        <f>'2.1 - Stavební řešení'!J37</f>
        <v>0</v>
      </c>
      <c r="AY102" s="105">
        <f>'2.1 - Stavební řešení'!J38</f>
        <v>0</v>
      </c>
      <c r="AZ102" s="105">
        <f>'2.1 - Stavební řešení'!F35</f>
        <v>0</v>
      </c>
      <c r="BA102" s="105">
        <f>'2.1 - Stavební řešení'!F36</f>
        <v>0</v>
      </c>
      <c r="BB102" s="105">
        <f>'2.1 - Stavební řešení'!F37</f>
        <v>0</v>
      </c>
      <c r="BC102" s="105">
        <f>'2.1 - Stavební řešení'!F38</f>
        <v>0</v>
      </c>
      <c r="BD102" s="107">
        <f>'2.1 - Stavební řešení'!F39</f>
        <v>0</v>
      </c>
      <c r="BT102" s="108" t="s">
        <v>87</v>
      </c>
      <c r="BU102" s="108" t="s">
        <v>88</v>
      </c>
      <c r="BV102" s="108" t="s">
        <v>75</v>
      </c>
      <c r="BW102" s="108" t="s">
        <v>94</v>
      </c>
      <c r="BX102" s="108" t="s">
        <v>92</v>
      </c>
      <c r="CL102" s="108" t="s">
        <v>1</v>
      </c>
    </row>
    <row r="103" spans="1:91" s="4" customFormat="1" ht="16.5" hidden="1" customHeight="1">
      <c r="A103" s="109" t="s">
        <v>86</v>
      </c>
      <c r="B103" s="57"/>
      <c r="C103" s="102"/>
      <c r="D103" s="102"/>
      <c r="E103" s="102"/>
      <c r="F103" s="252"/>
      <c r="G103" s="252"/>
      <c r="H103" s="252"/>
      <c r="I103" s="252"/>
      <c r="J103" s="252"/>
      <c r="K103" s="10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77"/>
      <c r="AH103" s="278"/>
      <c r="AI103" s="278"/>
      <c r="AJ103" s="278"/>
      <c r="AK103" s="278"/>
      <c r="AL103" s="278"/>
      <c r="AM103" s="278"/>
      <c r="AN103" s="277"/>
      <c r="AO103" s="278"/>
      <c r="AP103" s="278"/>
      <c r="AQ103" s="103" t="s">
        <v>84</v>
      </c>
      <c r="AR103" s="59"/>
      <c r="AS103" s="104">
        <v>0</v>
      </c>
      <c r="AT103" s="105">
        <f t="shared" si="1"/>
        <v>0</v>
      </c>
      <c r="AU103" s="106">
        <f>'2.1.1 - zdravotechnika'!P132</f>
        <v>0</v>
      </c>
      <c r="AV103" s="105">
        <f>'2.1.1 - zdravotechnika'!J37</f>
        <v>0</v>
      </c>
      <c r="AW103" s="105">
        <f>'2.1.1 - zdravotechnika'!J38</f>
        <v>0</v>
      </c>
      <c r="AX103" s="105">
        <f>'2.1.1 - zdravotechnika'!J39</f>
        <v>0</v>
      </c>
      <c r="AY103" s="105">
        <f>'2.1.1 - zdravotechnika'!J40</f>
        <v>0</v>
      </c>
      <c r="AZ103" s="105">
        <f>'2.1.1 - zdravotechnika'!F37</f>
        <v>0</v>
      </c>
      <c r="BA103" s="105">
        <f>'2.1.1 - zdravotechnika'!F38</f>
        <v>0</v>
      </c>
      <c r="BB103" s="105">
        <f>'2.1.1 - zdravotechnika'!F39</f>
        <v>0</v>
      </c>
      <c r="BC103" s="105">
        <f>'2.1.1 - zdravotechnika'!F40</f>
        <v>0</v>
      </c>
      <c r="BD103" s="107">
        <f>'2.1.1 - zdravotechnika'!F41</f>
        <v>0</v>
      </c>
      <c r="BT103" s="108" t="s">
        <v>87</v>
      </c>
      <c r="BV103" s="108" t="s">
        <v>75</v>
      </c>
      <c r="BW103" s="108" t="s">
        <v>95</v>
      </c>
      <c r="BX103" s="108" t="s">
        <v>94</v>
      </c>
      <c r="CL103" s="108" t="s">
        <v>1</v>
      </c>
    </row>
    <row r="104" spans="1:91" s="4" customFormat="1" ht="16.5" hidden="1" customHeight="1">
      <c r="A104" s="109" t="s">
        <v>86</v>
      </c>
      <c r="B104" s="57"/>
      <c r="C104" s="102"/>
      <c r="D104" s="102"/>
      <c r="E104" s="102"/>
      <c r="F104" s="252"/>
      <c r="G104" s="252"/>
      <c r="H104" s="252"/>
      <c r="I104" s="252"/>
      <c r="J104" s="252"/>
      <c r="K104" s="10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77"/>
      <c r="AH104" s="278"/>
      <c r="AI104" s="278"/>
      <c r="AJ104" s="278"/>
      <c r="AK104" s="278"/>
      <c r="AL104" s="278"/>
      <c r="AM104" s="278"/>
      <c r="AN104" s="277"/>
      <c r="AO104" s="278"/>
      <c r="AP104" s="278"/>
      <c r="AQ104" s="103" t="s">
        <v>84</v>
      </c>
      <c r="AR104" s="59"/>
      <c r="AS104" s="110">
        <v>0</v>
      </c>
      <c r="AT104" s="111">
        <f t="shared" si="1"/>
        <v>0</v>
      </c>
      <c r="AU104" s="112">
        <f>'2.1.2 - elektroinstalace'!P128</f>
        <v>0</v>
      </c>
      <c r="AV104" s="111">
        <f>'2.1.2 - elektroinstalace'!J37</f>
        <v>0</v>
      </c>
      <c r="AW104" s="111">
        <f>'2.1.2 - elektroinstalace'!J38</f>
        <v>0</v>
      </c>
      <c r="AX104" s="111">
        <f>'2.1.2 - elektroinstalace'!J39</f>
        <v>0</v>
      </c>
      <c r="AY104" s="111">
        <f>'2.1.2 - elektroinstalace'!J40</f>
        <v>0</v>
      </c>
      <c r="AZ104" s="111">
        <f>'2.1.2 - elektroinstalace'!F37</f>
        <v>0</v>
      </c>
      <c r="BA104" s="111">
        <f>'2.1.2 - elektroinstalace'!F38</f>
        <v>0</v>
      </c>
      <c r="BB104" s="111">
        <f>'2.1.2 - elektroinstalace'!F39</f>
        <v>0</v>
      </c>
      <c r="BC104" s="111">
        <f>'2.1.2 - elektroinstalace'!F40</f>
        <v>0</v>
      </c>
      <c r="BD104" s="113">
        <f>'2.1.2 - elektroinstalace'!F41</f>
        <v>0</v>
      </c>
      <c r="BT104" s="108" t="s">
        <v>87</v>
      </c>
      <c r="BV104" s="108" t="s">
        <v>75</v>
      </c>
      <c r="BW104" s="108" t="s">
        <v>97</v>
      </c>
      <c r="BX104" s="108" t="s">
        <v>94</v>
      </c>
      <c r="CL104" s="108" t="s">
        <v>1</v>
      </c>
    </row>
    <row r="105" spans="1:91" s="2" customFormat="1" ht="30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8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9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38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sheetProtection password="835E" sheet="1" objects="1" scenarios="1" formatColumns="0" formatRows="0"/>
  <mergeCells count="78">
    <mergeCell ref="AS89:AT91"/>
    <mergeCell ref="AN94:AP94"/>
    <mergeCell ref="AN92:AP92"/>
    <mergeCell ref="AN104:AP104"/>
    <mergeCell ref="AN99:AP99"/>
    <mergeCell ref="AN102:AP102"/>
    <mergeCell ref="AN103:AP103"/>
    <mergeCell ref="AN101:AP101"/>
    <mergeCell ref="AN100:AP100"/>
    <mergeCell ref="AN96:AP96"/>
    <mergeCell ref="AN95:AP95"/>
    <mergeCell ref="AN97:AP97"/>
    <mergeCell ref="AR2:BE2"/>
    <mergeCell ref="AG104:AM104"/>
    <mergeCell ref="AG103:AM103"/>
    <mergeCell ref="AG102:AM102"/>
    <mergeCell ref="AG92:AM92"/>
    <mergeCell ref="AG97:AM97"/>
    <mergeCell ref="AG100:AM100"/>
    <mergeCell ref="AG95:AM95"/>
    <mergeCell ref="AG101:AM101"/>
    <mergeCell ref="AG99:AM99"/>
    <mergeCell ref="AG98:AM98"/>
    <mergeCell ref="AG96:AM96"/>
    <mergeCell ref="AM87:AN87"/>
    <mergeCell ref="AM89:AP89"/>
    <mergeCell ref="AM90:AP90"/>
    <mergeCell ref="AN98:AP98"/>
    <mergeCell ref="L33:P33"/>
    <mergeCell ref="W33:AE33"/>
    <mergeCell ref="AK33:AO33"/>
    <mergeCell ref="AK35:AO35"/>
    <mergeCell ref="X35:AB35"/>
    <mergeCell ref="L30:P30"/>
    <mergeCell ref="AK31:AO31"/>
    <mergeCell ref="L31:P31"/>
    <mergeCell ref="W31:AE31"/>
    <mergeCell ref="L32:P32"/>
    <mergeCell ref="W32:AE32"/>
    <mergeCell ref="AK32:AO32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F104:J104"/>
    <mergeCell ref="F98:J98"/>
    <mergeCell ref="F103:J103"/>
    <mergeCell ref="F99:J99"/>
    <mergeCell ref="F102:J102"/>
    <mergeCell ref="J100:AF100"/>
    <mergeCell ref="K101:AF101"/>
    <mergeCell ref="L99:AF99"/>
    <mergeCell ref="L102:AF102"/>
    <mergeCell ref="L103:AF103"/>
    <mergeCell ref="L104:AF104"/>
    <mergeCell ref="L98:AF98"/>
    <mergeCell ref="C92:G92"/>
    <mergeCell ref="D100:H100"/>
    <mergeCell ref="D95:H95"/>
    <mergeCell ref="E96:I96"/>
    <mergeCell ref="E101:I101"/>
    <mergeCell ref="F97:J97"/>
    <mergeCell ref="I92:AF92"/>
    <mergeCell ref="J95:AF95"/>
    <mergeCell ref="K96:AF96"/>
    <mergeCell ref="L97:AF97"/>
  </mergeCells>
  <hyperlinks>
    <hyperlink ref="A97" location="'1.1 - Stavební řešení'!C2" display="/" xr:uid="{00000000-0004-0000-0000-000000000000}"/>
    <hyperlink ref="A98" location="'1.1.1 - Plynovod'!C2" display="/" xr:uid="{00000000-0004-0000-0000-000001000000}"/>
    <hyperlink ref="A99" location="'1.1.2 - Ústřední topení'!C2" display="/" xr:uid="{00000000-0004-0000-0000-000002000000}"/>
    <hyperlink ref="A102" location="'2.1 - Stavební řešení'!C2" display="/" xr:uid="{00000000-0004-0000-0000-000003000000}"/>
    <hyperlink ref="A103" location="'2.1.1 - zdravotechnika'!C2" display="/" xr:uid="{00000000-0004-0000-0000-000004000000}"/>
    <hyperlink ref="A104" location="'2.1.2 - elektroinstalace'!C2" display="/" xr:uid="{00000000-0004-0000-0000-000005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8"/>
  <sheetViews>
    <sheetView showGridLines="0" workbookViewId="0">
      <selection activeCell="E20" sqref="E20:H2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85</v>
      </c>
    </row>
    <row r="3" spans="1:46" s="1" customForma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1:46" s="1" customFormat="1" ht="18">
      <c r="B4" s="19"/>
      <c r="D4" s="116" t="s">
        <v>98</v>
      </c>
      <c r="L4" s="19"/>
      <c r="M4" s="117" t="s">
        <v>10</v>
      </c>
      <c r="AT4" s="16" t="s">
        <v>4</v>
      </c>
    </row>
    <row r="5" spans="1:46" s="1" customFormat="1">
      <c r="B5" s="19"/>
      <c r="L5" s="19"/>
    </row>
    <row r="6" spans="1:46" s="1" customFormat="1" ht="12.75">
      <c r="B6" s="19"/>
      <c r="D6" s="118" t="s">
        <v>16</v>
      </c>
      <c r="L6" s="19"/>
    </row>
    <row r="7" spans="1:46" s="1" customFormat="1" ht="12.75">
      <c r="B7" s="19"/>
      <c r="E7" s="298" t="str">
        <f>'Rekapitulace stavby'!K6</f>
        <v>Stavební úpravy a přístavba budovy, Palackého 440, Šťáhlavy</v>
      </c>
      <c r="F7" s="299"/>
      <c r="G7" s="299"/>
      <c r="H7" s="299"/>
      <c r="L7" s="19"/>
    </row>
    <row r="8" spans="1:46" s="1" customFormat="1" ht="12.75">
      <c r="B8" s="19"/>
      <c r="D8" s="118" t="s">
        <v>99</v>
      </c>
      <c r="L8" s="19"/>
    </row>
    <row r="9" spans="1:46" s="2" customFormat="1">
      <c r="A9" s="33"/>
      <c r="B9" s="38"/>
      <c r="C9" s="33"/>
      <c r="D9" s="33"/>
      <c r="E9" s="298" t="s">
        <v>100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.75">
      <c r="A10" s="33"/>
      <c r="B10" s="38"/>
      <c r="C10" s="33"/>
      <c r="D10" s="118" t="s">
        <v>101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>
      <c r="A11" s="33"/>
      <c r="B11" s="38"/>
      <c r="C11" s="33"/>
      <c r="D11" s="33"/>
      <c r="E11" s="301" t="s">
        <v>102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.75">
      <c r="A13" s="33"/>
      <c r="B13" s="38"/>
      <c r="C13" s="33"/>
      <c r="D13" s="118" t="s">
        <v>18</v>
      </c>
      <c r="E13" s="33"/>
      <c r="F13" s="108" t="s">
        <v>1</v>
      </c>
      <c r="G13" s="33"/>
      <c r="H13" s="33"/>
      <c r="I13" s="118" t="s">
        <v>19</v>
      </c>
      <c r="J13" s="108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.75">
      <c r="A14" s="33"/>
      <c r="B14" s="38"/>
      <c r="C14" s="33"/>
      <c r="D14" s="118" t="s">
        <v>20</v>
      </c>
      <c r="E14" s="33"/>
      <c r="F14" s="108" t="s">
        <v>21</v>
      </c>
      <c r="G14" s="33"/>
      <c r="H14" s="33"/>
      <c r="I14" s="118" t="s">
        <v>22</v>
      </c>
      <c r="J14" s="119" t="str">
        <f>'Rekapitulace stavby'!AN8</f>
        <v>Vyplň údaj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.75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8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75">
      <c r="A17" s="33"/>
      <c r="B17" s="38"/>
      <c r="C17" s="33"/>
      <c r="D17" s="33"/>
      <c r="E17" s="108" t="str">
        <f>IF('Rekapitulace stavby'!E11="","",'Rekapitulace stavby'!E11)</f>
        <v>Obec Šťáhlavy</v>
      </c>
      <c r="F17" s="33"/>
      <c r="G17" s="33"/>
      <c r="H17" s="33"/>
      <c r="I17" s="118" t="s">
        <v>26</v>
      </c>
      <c r="J17" s="108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.75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75">
      <c r="A20" s="33"/>
      <c r="B20" s="38"/>
      <c r="C20" s="33"/>
      <c r="D20" s="33"/>
      <c r="E20" s="302" t="str">
        <f>'Rekapitulace stavby'!E14</f>
        <v>Vyplň údaj</v>
      </c>
      <c r="F20" s="303"/>
      <c r="G20" s="303"/>
      <c r="H20" s="303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.75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8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75">
      <c r="A23" s="33"/>
      <c r="B23" s="38"/>
      <c r="C23" s="33"/>
      <c r="D23" s="33"/>
      <c r="E23" s="108" t="str">
        <f>IF('Rekapitulace stavby'!E17="","",'Rekapitulace stavby'!E17)</f>
        <v xml:space="preserve"> </v>
      </c>
      <c r="F23" s="33"/>
      <c r="G23" s="33"/>
      <c r="H23" s="33"/>
      <c r="I23" s="118" t="s">
        <v>26</v>
      </c>
      <c r="J23" s="108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.75">
      <c r="A25" s="33"/>
      <c r="B25" s="38"/>
      <c r="C25" s="33"/>
      <c r="D25" s="118" t="s">
        <v>31</v>
      </c>
      <c r="E25" s="33"/>
      <c r="F25" s="33"/>
      <c r="G25" s="33"/>
      <c r="H25" s="33"/>
      <c r="I25" s="118" t="s">
        <v>24</v>
      </c>
      <c r="J25" s="108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75">
      <c r="A26" s="33"/>
      <c r="B26" s="38"/>
      <c r="C26" s="33"/>
      <c r="D26" s="33"/>
      <c r="E26" s="108" t="str">
        <f>IF('Rekapitulace stavby'!E20="","",'Rekapitulace stavby'!E20)</f>
        <v xml:space="preserve"> </v>
      </c>
      <c r="F26" s="33"/>
      <c r="G26" s="33"/>
      <c r="H26" s="33"/>
      <c r="I26" s="118" t="s">
        <v>26</v>
      </c>
      <c r="J26" s="108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.75">
      <c r="A28" s="33"/>
      <c r="B28" s="38"/>
      <c r="C28" s="33"/>
      <c r="D28" s="118" t="s">
        <v>32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2.75">
      <c r="A29" s="120"/>
      <c r="B29" s="121"/>
      <c r="C29" s="120"/>
      <c r="D29" s="120"/>
      <c r="E29" s="304" t="s">
        <v>1</v>
      </c>
      <c r="F29" s="304"/>
      <c r="G29" s="304"/>
      <c r="H29" s="304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5.75">
      <c r="A32" s="33"/>
      <c r="B32" s="38"/>
      <c r="C32" s="33"/>
      <c r="D32" s="124" t="s">
        <v>33</v>
      </c>
      <c r="E32" s="33"/>
      <c r="F32" s="33"/>
      <c r="G32" s="33"/>
      <c r="H32" s="33"/>
      <c r="I32" s="33"/>
      <c r="J32" s="125">
        <f>ROUND(J134,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2.75">
      <c r="A34" s="33"/>
      <c r="B34" s="38"/>
      <c r="C34" s="33"/>
      <c r="D34" s="33"/>
      <c r="E34" s="33"/>
      <c r="F34" s="126" t="s">
        <v>35</v>
      </c>
      <c r="G34" s="33"/>
      <c r="H34" s="33"/>
      <c r="I34" s="126" t="s">
        <v>34</v>
      </c>
      <c r="J34" s="126" t="s">
        <v>36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2.75">
      <c r="A35" s="33"/>
      <c r="B35" s="38"/>
      <c r="C35" s="33"/>
      <c r="D35" s="127" t="s">
        <v>37</v>
      </c>
      <c r="E35" s="118" t="s">
        <v>38</v>
      </c>
      <c r="F35" s="128">
        <f>ROUND((SUM(BE134:BE207)),  2)</f>
        <v>0</v>
      </c>
      <c r="G35" s="33"/>
      <c r="H35" s="33"/>
      <c r="I35" s="129">
        <v>0.21</v>
      </c>
      <c r="J35" s="128">
        <f>ROUND(((SUM(BE134:BE207))*I35),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2.75">
      <c r="A36" s="33"/>
      <c r="B36" s="38"/>
      <c r="C36" s="33"/>
      <c r="D36" s="33"/>
      <c r="E36" s="118" t="s">
        <v>39</v>
      </c>
      <c r="F36" s="128">
        <f>ROUND((SUM(BF134:BF207)),  2)</f>
        <v>0</v>
      </c>
      <c r="G36" s="33"/>
      <c r="H36" s="33"/>
      <c r="I36" s="129">
        <v>0.15</v>
      </c>
      <c r="J36" s="128">
        <f>ROUND(((SUM(BF134:BF207))*I36),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2.75">
      <c r="A37" s="33"/>
      <c r="B37" s="38"/>
      <c r="C37" s="33"/>
      <c r="D37" s="33"/>
      <c r="E37" s="118" t="s">
        <v>40</v>
      </c>
      <c r="F37" s="128">
        <f>ROUND((SUM(BG134:BG207)),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.75">
      <c r="A38" s="33"/>
      <c r="B38" s="38"/>
      <c r="C38" s="33"/>
      <c r="D38" s="33"/>
      <c r="E38" s="118" t="s">
        <v>41</v>
      </c>
      <c r="F38" s="128">
        <f>ROUND((SUM(BH134:BH207)),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2.75">
      <c r="A39" s="33"/>
      <c r="B39" s="38"/>
      <c r="C39" s="33"/>
      <c r="D39" s="33"/>
      <c r="E39" s="118" t="s">
        <v>42</v>
      </c>
      <c r="F39" s="128">
        <f>ROUND((SUM(BI134:BI207)),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5.75">
      <c r="A41" s="33"/>
      <c r="B41" s="38"/>
      <c r="C41" s="130"/>
      <c r="D41" s="131" t="s">
        <v>43</v>
      </c>
      <c r="E41" s="132"/>
      <c r="F41" s="132"/>
      <c r="G41" s="133" t="s">
        <v>44</v>
      </c>
      <c r="H41" s="134" t="s">
        <v>45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>
      <c r="B43" s="19"/>
      <c r="L43" s="19"/>
    </row>
    <row r="44" spans="1:31" s="1" customFormat="1">
      <c r="B44" s="19"/>
      <c r="L44" s="19"/>
    </row>
    <row r="45" spans="1:31" s="1" customFormat="1">
      <c r="B45" s="19"/>
      <c r="L45" s="19"/>
    </row>
    <row r="46" spans="1:31" s="1" customFormat="1">
      <c r="B46" s="19"/>
      <c r="L46" s="19"/>
    </row>
    <row r="47" spans="1:31" s="1" customFormat="1">
      <c r="B47" s="19"/>
      <c r="L47" s="19"/>
    </row>
    <row r="48" spans="1:31" s="1" customFormat="1">
      <c r="B48" s="19"/>
      <c r="L48" s="19"/>
    </row>
    <row r="49" spans="1:31" s="1" customFormat="1">
      <c r="B49" s="19"/>
      <c r="L49" s="19"/>
    </row>
    <row r="50" spans="1:31" s="2" customFormat="1" ht="12.75">
      <c r="B50" s="50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8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75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.75">
      <c r="A85" s="33"/>
      <c r="B85" s="34"/>
      <c r="C85" s="35"/>
      <c r="D85" s="35"/>
      <c r="E85" s="296" t="str">
        <f>E7</f>
        <v>Stavební úpravy a přístavba budovy, Palackého 440, Šťáhlavy</v>
      </c>
      <c r="F85" s="297"/>
      <c r="G85" s="297"/>
      <c r="H85" s="29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.75">
      <c r="B86" s="20"/>
      <c r="C86" s="28" t="s">
        <v>99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>
      <c r="A87" s="33"/>
      <c r="B87" s="34"/>
      <c r="C87" s="35"/>
      <c r="D87" s="35"/>
      <c r="E87" s="296" t="s">
        <v>100</v>
      </c>
      <c r="F87" s="295"/>
      <c r="G87" s="295"/>
      <c r="H87" s="29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.75">
      <c r="A88" s="33"/>
      <c r="B88" s="34"/>
      <c r="C88" s="28" t="s">
        <v>101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>
      <c r="A89" s="33"/>
      <c r="B89" s="34"/>
      <c r="C89" s="35"/>
      <c r="D89" s="35"/>
      <c r="E89" s="254" t="str">
        <f>E11</f>
        <v>1.1 - Stavební řešení</v>
      </c>
      <c r="F89" s="295"/>
      <c r="G89" s="295"/>
      <c r="H89" s="295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.75">
      <c r="A91" s="33"/>
      <c r="B91" s="34"/>
      <c r="C91" s="28" t="s">
        <v>20</v>
      </c>
      <c r="D91" s="35"/>
      <c r="E91" s="35"/>
      <c r="F91" s="26" t="str">
        <f>F14</f>
        <v xml:space="preserve"> </v>
      </c>
      <c r="G91" s="35"/>
      <c r="H91" s="35"/>
      <c r="I91" s="28" t="s">
        <v>22</v>
      </c>
      <c r="J91" s="65" t="str">
        <f>IF(J14="","",J14)</f>
        <v>Vyplň údaj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.75">
      <c r="A93" s="33"/>
      <c r="B93" s="34"/>
      <c r="C93" s="28" t="s">
        <v>23</v>
      </c>
      <c r="D93" s="35"/>
      <c r="E93" s="35"/>
      <c r="F93" s="26" t="str">
        <f>E17</f>
        <v>Obec Šťáhlavy</v>
      </c>
      <c r="G93" s="35"/>
      <c r="H93" s="35"/>
      <c r="I93" s="28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2.75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2">
      <c r="A96" s="33"/>
      <c r="B96" s="34"/>
      <c r="C96" s="148" t="s">
        <v>104</v>
      </c>
      <c r="D96" s="149"/>
      <c r="E96" s="149"/>
      <c r="F96" s="149"/>
      <c r="G96" s="149"/>
      <c r="H96" s="149"/>
      <c r="I96" s="149"/>
      <c r="J96" s="150" t="s">
        <v>105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15.75">
      <c r="A98" s="33"/>
      <c r="B98" s="34"/>
      <c r="C98" s="151" t="s">
        <v>106</v>
      </c>
      <c r="D98" s="35"/>
      <c r="E98" s="35"/>
      <c r="F98" s="35"/>
      <c r="G98" s="35"/>
      <c r="H98" s="35"/>
      <c r="I98" s="35"/>
      <c r="J98" s="83">
        <f>J134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107</v>
      </c>
    </row>
    <row r="99" spans="1:47" s="9" customFormat="1" ht="15">
      <c r="B99" s="152"/>
      <c r="C99" s="153"/>
      <c r="D99" s="154" t="s">
        <v>108</v>
      </c>
      <c r="E99" s="155"/>
      <c r="F99" s="155"/>
      <c r="G99" s="155"/>
      <c r="H99" s="155"/>
      <c r="I99" s="155"/>
      <c r="J99" s="156">
        <f>J135</f>
        <v>0</v>
      </c>
      <c r="K99" s="153"/>
      <c r="L99" s="157"/>
    </row>
    <row r="100" spans="1:47" s="9" customFormat="1" ht="15">
      <c r="B100" s="152"/>
      <c r="C100" s="153"/>
      <c r="D100" s="154" t="s">
        <v>109</v>
      </c>
      <c r="E100" s="155"/>
      <c r="F100" s="155"/>
      <c r="G100" s="155"/>
      <c r="H100" s="155"/>
      <c r="I100" s="155"/>
      <c r="J100" s="156">
        <f>J137</f>
        <v>0</v>
      </c>
      <c r="K100" s="153"/>
      <c r="L100" s="157"/>
    </row>
    <row r="101" spans="1:47" s="9" customFormat="1" ht="15">
      <c r="B101" s="152"/>
      <c r="C101" s="153"/>
      <c r="D101" s="154" t="s">
        <v>110</v>
      </c>
      <c r="E101" s="155"/>
      <c r="F101" s="155"/>
      <c r="G101" s="155"/>
      <c r="H101" s="155"/>
      <c r="I101" s="155"/>
      <c r="J101" s="156">
        <f>J164</f>
        <v>0</v>
      </c>
      <c r="K101" s="153"/>
      <c r="L101" s="157"/>
    </row>
    <row r="102" spans="1:47" s="9" customFormat="1" ht="15">
      <c r="B102" s="152"/>
      <c r="C102" s="153"/>
      <c r="D102" s="154" t="s">
        <v>111</v>
      </c>
      <c r="E102" s="155"/>
      <c r="F102" s="155"/>
      <c r="G102" s="155"/>
      <c r="H102" s="155"/>
      <c r="I102" s="155"/>
      <c r="J102" s="156">
        <f>J168</f>
        <v>0</v>
      </c>
      <c r="K102" s="153"/>
      <c r="L102" s="157"/>
    </row>
    <row r="103" spans="1:47" s="9" customFormat="1" ht="15">
      <c r="B103" s="152"/>
      <c r="C103" s="153"/>
      <c r="D103" s="154" t="s">
        <v>112</v>
      </c>
      <c r="E103" s="155"/>
      <c r="F103" s="155"/>
      <c r="G103" s="155"/>
      <c r="H103" s="155"/>
      <c r="I103" s="155"/>
      <c r="J103" s="156">
        <f>J171</f>
        <v>0</v>
      </c>
      <c r="K103" s="153"/>
      <c r="L103" s="157"/>
    </row>
    <row r="104" spans="1:47" s="9" customFormat="1" ht="15">
      <c r="B104" s="152"/>
      <c r="C104" s="153"/>
      <c r="D104" s="154" t="s">
        <v>113</v>
      </c>
      <c r="E104" s="155"/>
      <c r="F104" s="155"/>
      <c r="G104" s="155"/>
      <c r="H104" s="155"/>
      <c r="I104" s="155"/>
      <c r="J104" s="156">
        <f>J173</f>
        <v>0</v>
      </c>
      <c r="K104" s="153"/>
      <c r="L104" s="157"/>
    </row>
    <row r="105" spans="1:47" s="9" customFormat="1" ht="15">
      <c r="B105" s="152"/>
      <c r="C105" s="153"/>
      <c r="D105" s="154" t="s">
        <v>114</v>
      </c>
      <c r="E105" s="155"/>
      <c r="F105" s="155"/>
      <c r="G105" s="155"/>
      <c r="H105" s="155"/>
      <c r="I105" s="155"/>
      <c r="J105" s="156">
        <f>J182</f>
        <v>0</v>
      </c>
      <c r="K105" s="153"/>
      <c r="L105" s="157"/>
    </row>
    <row r="106" spans="1:47" s="9" customFormat="1" ht="15">
      <c r="B106" s="152"/>
      <c r="C106" s="153"/>
      <c r="D106" s="154" t="s">
        <v>115</v>
      </c>
      <c r="E106" s="155"/>
      <c r="F106" s="155"/>
      <c r="G106" s="155"/>
      <c r="H106" s="155"/>
      <c r="I106" s="155"/>
      <c r="J106" s="156">
        <f>J185</f>
        <v>0</v>
      </c>
      <c r="K106" s="153"/>
      <c r="L106" s="157"/>
    </row>
    <row r="107" spans="1:47" s="9" customFormat="1" ht="15">
      <c r="B107" s="152"/>
      <c r="C107" s="153"/>
      <c r="D107" s="154" t="s">
        <v>116</v>
      </c>
      <c r="E107" s="155"/>
      <c r="F107" s="155"/>
      <c r="G107" s="155"/>
      <c r="H107" s="155"/>
      <c r="I107" s="155"/>
      <c r="J107" s="156">
        <f>J196</f>
        <v>0</v>
      </c>
      <c r="K107" s="153"/>
      <c r="L107" s="157"/>
    </row>
    <row r="108" spans="1:47" s="9" customFormat="1" ht="15">
      <c r="B108" s="152"/>
      <c r="C108" s="153"/>
      <c r="D108" s="154" t="s">
        <v>117</v>
      </c>
      <c r="E108" s="155"/>
      <c r="F108" s="155"/>
      <c r="G108" s="155"/>
      <c r="H108" s="155"/>
      <c r="I108" s="155"/>
      <c r="J108" s="156">
        <f>J198</f>
        <v>0</v>
      </c>
      <c r="K108" s="153"/>
      <c r="L108" s="157"/>
    </row>
    <row r="109" spans="1:47" s="9" customFormat="1" ht="15">
      <c r="B109" s="152"/>
      <c r="C109" s="153"/>
      <c r="D109" s="154" t="s">
        <v>118</v>
      </c>
      <c r="E109" s="155"/>
      <c r="F109" s="155"/>
      <c r="G109" s="155"/>
      <c r="H109" s="155"/>
      <c r="I109" s="155"/>
      <c r="J109" s="156">
        <f>J201</f>
        <v>0</v>
      </c>
      <c r="K109" s="153"/>
      <c r="L109" s="157"/>
    </row>
    <row r="110" spans="1:47" s="10" customFormat="1" ht="12.75">
      <c r="B110" s="158"/>
      <c r="C110" s="102"/>
      <c r="D110" s="159" t="s">
        <v>119</v>
      </c>
      <c r="E110" s="160"/>
      <c r="F110" s="160"/>
      <c r="G110" s="160"/>
      <c r="H110" s="160"/>
      <c r="I110" s="160"/>
      <c r="J110" s="161">
        <f>J202</f>
        <v>0</v>
      </c>
      <c r="K110" s="102"/>
      <c r="L110" s="162"/>
    </row>
    <row r="111" spans="1:47" s="10" customFormat="1" ht="12.75">
      <c r="B111" s="158"/>
      <c r="C111" s="102"/>
      <c r="D111" s="159" t="s">
        <v>120</v>
      </c>
      <c r="E111" s="160"/>
      <c r="F111" s="160"/>
      <c r="G111" s="160"/>
      <c r="H111" s="160"/>
      <c r="I111" s="160"/>
      <c r="J111" s="161">
        <f>J204</f>
        <v>0</v>
      </c>
      <c r="K111" s="102"/>
      <c r="L111" s="162"/>
    </row>
    <row r="112" spans="1:47" s="10" customFormat="1" ht="12.75">
      <c r="B112" s="158"/>
      <c r="C112" s="102"/>
      <c r="D112" s="159" t="s">
        <v>121</v>
      </c>
      <c r="E112" s="160"/>
      <c r="F112" s="160"/>
      <c r="G112" s="160"/>
      <c r="H112" s="160"/>
      <c r="I112" s="160"/>
      <c r="J112" s="161">
        <f>J206</f>
        <v>0</v>
      </c>
      <c r="K112" s="102"/>
      <c r="L112" s="162"/>
    </row>
    <row r="113" spans="1:31" s="2" customForma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>
      <c r="A118" s="33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8">
      <c r="A119" s="33"/>
      <c r="B119" s="34"/>
      <c r="C119" s="22" t="s">
        <v>122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.75">
      <c r="A121" s="33"/>
      <c r="B121" s="34"/>
      <c r="C121" s="28" t="s">
        <v>16</v>
      </c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.75">
      <c r="A122" s="33"/>
      <c r="B122" s="34"/>
      <c r="C122" s="35"/>
      <c r="D122" s="35"/>
      <c r="E122" s="296" t="str">
        <f>E7</f>
        <v>Stavební úpravy a přístavba budovy, Palackého 440, Šťáhlavy</v>
      </c>
      <c r="F122" s="297"/>
      <c r="G122" s="297"/>
      <c r="H122" s="297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2.75">
      <c r="B123" s="20"/>
      <c r="C123" s="28" t="s">
        <v>99</v>
      </c>
      <c r="D123" s="21"/>
      <c r="E123" s="21"/>
      <c r="F123" s="21"/>
      <c r="G123" s="21"/>
      <c r="H123" s="21"/>
      <c r="I123" s="21"/>
      <c r="J123" s="21"/>
      <c r="K123" s="21"/>
      <c r="L123" s="19"/>
    </row>
    <row r="124" spans="1:31" s="2" customFormat="1">
      <c r="A124" s="33"/>
      <c r="B124" s="34"/>
      <c r="C124" s="35"/>
      <c r="D124" s="35"/>
      <c r="E124" s="296" t="s">
        <v>100</v>
      </c>
      <c r="F124" s="295"/>
      <c r="G124" s="295"/>
      <c r="H124" s="29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.75">
      <c r="A125" s="33"/>
      <c r="B125" s="34"/>
      <c r="C125" s="28" t="s">
        <v>101</v>
      </c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>
      <c r="A126" s="33"/>
      <c r="B126" s="34"/>
      <c r="C126" s="35"/>
      <c r="D126" s="35"/>
      <c r="E126" s="254" t="str">
        <f>E11</f>
        <v>1.1 - Stavební řešení</v>
      </c>
      <c r="F126" s="295"/>
      <c r="G126" s="295"/>
      <c r="H126" s="29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.75">
      <c r="A128" s="33"/>
      <c r="B128" s="34"/>
      <c r="C128" s="28" t="s">
        <v>20</v>
      </c>
      <c r="D128" s="35"/>
      <c r="E128" s="35"/>
      <c r="F128" s="26" t="str">
        <f>F14</f>
        <v xml:space="preserve"> </v>
      </c>
      <c r="G128" s="35"/>
      <c r="H128" s="35"/>
      <c r="I128" s="28" t="s">
        <v>22</v>
      </c>
      <c r="J128" s="65" t="str">
        <f>IF(J14="","",J14)</f>
        <v>Vyplň údaj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.75">
      <c r="A130" s="33"/>
      <c r="B130" s="34"/>
      <c r="C130" s="28" t="s">
        <v>23</v>
      </c>
      <c r="D130" s="35"/>
      <c r="E130" s="35"/>
      <c r="F130" s="26" t="str">
        <f>E17</f>
        <v>Obec Šťáhlavy</v>
      </c>
      <c r="G130" s="35"/>
      <c r="H130" s="35"/>
      <c r="I130" s="28" t="s">
        <v>29</v>
      </c>
      <c r="J130" s="31" t="str">
        <f>E23</f>
        <v xml:space="preserve"> 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.75">
      <c r="A131" s="33"/>
      <c r="B131" s="34"/>
      <c r="C131" s="28" t="s">
        <v>27</v>
      </c>
      <c r="D131" s="35"/>
      <c r="E131" s="35"/>
      <c r="F131" s="26" t="str">
        <f>IF(E20="","",E20)</f>
        <v>Vyplň údaj</v>
      </c>
      <c r="G131" s="35"/>
      <c r="H131" s="35"/>
      <c r="I131" s="28" t="s">
        <v>31</v>
      </c>
      <c r="J131" s="31" t="str">
        <f>E26</f>
        <v xml:space="preserve"> 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4">
      <c r="A133" s="163"/>
      <c r="B133" s="164"/>
      <c r="C133" s="165" t="s">
        <v>123</v>
      </c>
      <c r="D133" s="166" t="s">
        <v>58</v>
      </c>
      <c r="E133" s="166" t="s">
        <v>54</v>
      </c>
      <c r="F133" s="166" t="s">
        <v>55</v>
      </c>
      <c r="G133" s="166" t="s">
        <v>124</v>
      </c>
      <c r="H133" s="166" t="s">
        <v>125</v>
      </c>
      <c r="I133" s="166" t="s">
        <v>126</v>
      </c>
      <c r="J133" s="167" t="s">
        <v>105</v>
      </c>
      <c r="K133" s="168" t="s">
        <v>127</v>
      </c>
      <c r="L133" s="169"/>
      <c r="M133" s="74" t="s">
        <v>1</v>
      </c>
      <c r="N133" s="75" t="s">
        <v>37</v>
      </c>
      <c r="O133" s="75" t="s">
        <v>128</v>
      </c>
      <c r="P133" s="75" t="s">
        <v>129</v>
      </c>
      <c r="Q133" s="75" t="s">
        <v>130</v>
      </c>
      <c r="R133" s="75" t="s">
        <v>131</v>
      </c>
      <c r="S133" s="75" t="s">
        <v>132</v>
      </c>
      <c r="T133" s="76" t="s">
        <v>133</v>
      </c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</row>
    <row r="134" spans="1:65" s="2" customFormat="1" ht="15.75">
      <c r="A134" s="33"/>
      <c r="B134" s="34"/>
      <c r="C134" s="81" t="s">
        <v>134</v>
      </c>
      <c r="D134" s="35"/>
      <c r="E134" s="35"/>
      <c r="F134" s="35"/>
      <c r="G134" s="35"/>
      <c r="H134" s="35"/>
      <c r="I134" s="35"/>
      <c r="J134" s="170">
        <f>BK134</f>
        <v>0</v>
      </c>
      <c r="K134" s="35"/>
      <c r="L134" s="38"/>
      <c r="M134" s="77"/>
      <c r="N134" s="171"/>
      <c r="O134" s="78"/>
      <c r="P134" s="172">
        <f>P135+P137+P164+P168+P171+P173+P182+P185+P196+P198+P201</f>
        <v>0</v>
      </c>
      <c r="Q134" s="78"/>
      <c r="R134" s="172">
        <f>R135+R137+R164+R168+R171+R173+R182+R185+R196+R198+R201</f>
        <v>0</v>
      </c>
      <c r="S134" s="78"/>
      <c r="T134" s="173">
        <f>T135+T137+T164+T168+T171+T173+T182+T185+T196+T198+T201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72</v>
      </c>
      <c r="AU134" s="16" t="s">
        <v>107</v>
      </c>
      <c r="BK134" s="174">
        <f>BK135+BK137+BK164+BK168+BK171+BK173+BK182+BK185+BK196+BK198+BK201</f>
        <v>0</v>
      </c>
    </row>
    <row r="135" spans="1:65" s="12" customFormat="1" ht="15">
      <c r="B135" s="175"/>
      <c r="C135" s="176"/>
      <c r="D135" s="177" t="s">
        <v>72</v>
      </c>
      <c r="E135" s="178" t="s">
        <v>135</v>
      </c>
      <c r="F135" s="178" t="s">
        <v>136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P136</f>
        <v>0</v>
      </c>
      <c r="Q135" s="183"/>
      <c r="R135" s="184">
        <f>R136</f>
        <v>0</v>
      </c>
      <c r="S135" s="183"/>
      <c r="T135" s="185">
        <f>T136</f>
        <v>0</v>
      </c>
      <c r="AR135" s="186" t="s">
        <v>77</v>
      </c>
      <c r="AT135" s="187" t="s">
        <v>72</v>
      </c>
      <c r="AU135" s="187" t="s">
        <v>73</v>
      </c>
      <c r="AY135" s="186" t="s">
        <v>137</v>
      </c>
      <c r="BK135" s="188">
        <f>BK136</f>
        <v>0</v>
      </c>
    </row>
    <row r="136" spans="1:65" s="2" customFormat="1" ht="12">
      <c r="A136" s="33"/>
      <c r="B136" s="34"/>
      <c r="C136" s="189" t="s">
        <v>77</v>
      </c>
      <c r="D136" s="189" t="s">
        <v>138</v>
      </c>
      <c r="E136" s="190" t="s">
        <v>139</v>
      </c>
      <c r="F136" s="191" t="s">
        <v>140</v>
      </c>
      <c r="G136" s="192" t="s">
        <v>141</v>
      </c>
      <c r="H136" s="193">
        <v>408.5</v>
      </c>
      <c r="I136" s="194"/>
      <c r="J136" s="195">
        <f>ROUND(I136*H136,2)</f>
        <v>0</v>
      </c>
      <c r="K136" s="196"/>
      <c r="L136" s="38"/>
      <c r="M136" s="197" t="s">
        <v>1</v>
      </c>
      <c r="N136" s="198" t="s">
        <v>38</v>
      </c>
      <c r="O136" s="7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1" t="s">
        <v>142</v>
      </c>
      <c r="AT136" s="201" t="s">
        <v>138</v>
      </c>
      <c r="AU136" s="201" t="s">
        <v>77</v>
      </c>
      <c r="AY136" s="16" t="s">
        <v>137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6" t="s">
        <v>77</v>
      </c>
      <c r="BK136" s="202">
        <f>ROUND(I136*H136,2)</f>
        <v>0</v>
      </c>
      <c r="BL136" s="16" t="s">
        <v>142</v>
      </c>
      <c r="BM136" s="201" t="s">
        <v>81</v>
      </c>
    </row>
    <row r="137" spans="1:65" s="12" customFormat="1" ht="15">
      <c r="B137" s="175"/>
      <c r="C137" s="176"/>
      <c r="D137" s="177" t="s">
        <v>72</v>
      </c>
      <c r="E137" s="178" t="s">
        <v>143</v>
      </c>
      <c r="F137" s="178" t="s">
        <v>144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SUM(P138:P163)</f>
        <v>0</v>
      </c>
      <c r="Q137" s="183"/>
      <c r="R137" s="184">
        <f>SUM(R138:R163)</f>
        <v>0</v>
      </c>
      <c r="S137" s="183"/>
      <c r="T137" s="185">
        <f>SUM(T138:T163)</f>
        <v>0</v>
      </c>
      <c r="AR137" s="186" t="s">
        <v>77</v>
      </c>
      <c r="AT137" s="187" t="s">
        <v>72</v>
      </c>
      <c r="AU137" s="187" t="s">
        <v>73</v>
      </c>
      <c r="AY137" s="186" t="s">
        <v>137</v>
      </c>
      <c r="BK137" s="188">
        <f>SUM(BK138:BK163)</f>
        <v>0</v>
      </c>
    </row>
    <row r="138" spans="1:65" s="2" customFormat="1" ht="12">
      <c r="A138" s="33"/>
      <c r="B138" s="34"/>
      <c r="C138" s="189" t="s">
        <v>81</v>
      </c>
      <c r="D138" s="189" t="s">
        <v>138</v>
      </c>
      <c r="E138" s="190" t="s">
        <v>145</v>
      </c>
      <c r="F138" s="191" t="s">
        <v>146</v>
      </c>
      <c r="G138" s="192" t="s">
        <v>141</v>
      </c>
      <c r="H138" s="193">
        <v>34.844999999999999</v>
      </c>
      <c r="I138" s="194"/>
      <c r="J138" s="195">
        <f>ROUND(I138*H138,2)</f>
        <v>0</v>
      </c>
      <c r="K138" s="196"/>
      <c r="L138" s="38"/>
      <c r="M138" s="197" t="s">
        <v>1</v>
      </c>
      <c r="N138" s="198" t="s">
        <v>38</v>
      </c>
      <c r="O138" s="7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1" t="s">
        <v>142</v>
      </c>
      <c r="AT138" s="201" t="s">
        <v>138</v>
      </c>
      <c r="AU138" s="201" t="s">
        <v>77</v>
      </c>
      <c r="AY138" s="16" t="s">
        <v>137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77</v>
      </c>
      <c r="BK138" s="202">
        <f>ROUND(I138*H138,2)</f>
        <v>0</v>
      </c>
      <c r="BL138" s="16" t="s">
        <v>142</v>
      </c>
      <c r="BM138" s="201" t="s">
        <v>142</v>
      </c>
    </row>
    <row r="139" spans="1:65" s="13" customFormat="1" ht="22.5">
      <c r="B139" s="203"/>
      <c r="C139" s="204"/>
      <c r="D139" s="205" t="s">
        <v>147</v>
      </c>
      <c r="E139" s="206" t="s">
        <v>1</v>
      </c>
      <c r="F139" s="207" t="s">
        <v>148</v>
      </c>
      <c r="G139" s="204"/>
      <c r="H139" s="208">
        <v>34.844999999999999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147</v>
      </c>
      <c r="AU139" s="214" t="s">
        <v>77</v>
      </c>
      <c r="AV139" s="13" t="s">
        <v>81</v>
      </c>
      <c r="AW139" s="13" t="s">
        <v>30</v>
      </c>
      <c r="AX139" s="13" t="s">
        <v>73</v>
      </c>
      <c r="AY139" s="214" t="s">
        <v>137</v>
      </c>
    </row>
    <row r="140" spans="1:65" s="14" customFormat="1">
      <c r="B140" s="215"/>
      <c r="C140" s="216"/>
      <c r="D140" s="205" t="s">
        <v>147</v>
      </c>
      <c r="E140" s="217" t="s">
        <v>1</v>
      </c>
      <c r="F140" s="218" t="s">
        <v>149</v>
      </c>
      <c r="G140" s="216"/>
      <c r="H140" s="219">
        <v>34.844999999999999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147</v>
      </c>
      <c r="AU140" s="225" t="s">
        <v>77</v>
      </c>
      <c r="AV140" s="14" t="s">
        <v>142</v>
      </c>
      <c r="AW140" s="14" t="s">
        <v>30</v>
      </c>
      <c r="AX140" s="14" t="s">
        <v>77</v>
      </c>
      <c r="AY140" s="225" t="s">
        <v>137</v>
      </c>
    </row>
    <row r="141" spans="1:65" s="2" customFormat="1" ht="12">
      <c r="A141" s="33"/>
      <c r="B141" s="34"/>
      <c r="C141" s="189" t="s">
        <v>87</v>
      </c>
      <c r="D141" s="189" t="s">
        <v>138</v>
      </c>
      <c r="E141" s="190" t="s">
        <v>150</v>
      </c>
      <c r="F141" s="191" t="s">
        <v>151</v>
      </c>
      <c r="G141" s="192" t="s">
        <v>141</v>
      </c>
      <c r="H141" s="193">
        <v>22.170999999999999</v>
      </c>
      <c r="I141" s="194"/>
      <c r="J141" s="195">
        <f>ROUND(I141*H141,2)</f>
        <v>0</v>
      </c>
      <c r="K141" s="196"/>
      <c r="L141" s="38"/>
      <c r="M141" s="197" t="s">
        <v>1</v>
      </c>
      <c r="N141" s="198" t="s">
        <v>38</v>
      </c>
      <c r="O141" s="70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1" t="s">
        <v>142</v>
      </c>
      <c r="AT141" s="201" t="s">
        <v>138</v>
      </c>
      <c r="AU141" s="201" t="s">
        <v>77</v>
      </c>
      <c r="AY141" s="16" t="s">
        <v>137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77</v>
      </c>
      <c r="BK141" s="202">
        <f>ROUND(I141*H141,2)</f>
        <v>0</v>
      </c>
      <c r="BL141" s="16" t="s">
        <v>142</v>
      </c>
      <c r="BM141" s="201" t="s">
        <v>152</v>
      </c>
    </row>
    <row r="142" spans="1:65" s="13" customFormat="1">
      <c r="B142" s="203"/>
      <c r="C142" s="204"/>
      <c r="D142" s="205" t="s">
        <v>147</v>
      </c>
      <c r="E142" s="206" t="s">
        <v>1</v>
      </c>
      <c r="F142" s="207" t="s">
        <v>153</v>
      </c>
      <c r="G142" s="204"/>
      <c r="H142" s="208">
        <v>22.170999999999999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147</v>
      </c>
      <c r="AU142" s="214" t="s">
        <v>77</v>
      </c>
      <c r="AV142" s="13" t="s">
        <v>81</v>
      </c>
      <c r="AW142" s="13" t="s">
        <v>30</v>
      </c>
      <c r="AX142" s="13" t="s">
        <v>73</v>
      </c>
      <c r="AY142" s="214" t="s">
        <v>137</v>
      </c>
    </row>
    <row r="143" spans="1:65" s="14" customFormat="1">
      <c r="B143" s="215"/>
      <c r="C143" s="216"/>
      <c r="D143" s="205" t="s">
        <v>147</v>
      </c>
      <c r="E143" s="217" t="s">
        <v>1</v>
      </c>
      <c r="F143" s="218" t="s">
        <v>149</v>
      </c>
      <c r="G143" s="216"/>
      <c r="H143" s="219">
        <v>22.170999999999999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147</v>
      </c>
      <c r="AU143" s="225" t="s">
        <v>77</v>
      </c>
      <c r="AV143" s="14" t="s">
        <v>142</v>
      </c>
      <c r="AW143" s="14" t="s">
        <v>30</v>
      </c>
      <c r="AX143" s="14" t="s">
        <v>77</v>
      </c>
      <c r="AY143" s="225" t="s">
        <v>137</v>
      </c>
    </row>
    <row r="144" spans="1:65" s="2" customFormat="1" ht="12">
      <c r="A144" s="33"/>
      <c r="B144" s="34"/>
      <c r="C144" s="189" t="s">
        <v>142</v>
      </c>
      <c r="D144" s="189" t="s">
        <v>138</v>
      </c>
      <c r="E144" s="190" t="s">
        <v>154</v>
      </c>
      <c r="F144" s="191" t="s">
        <v>155</v>
      </c>
      <c r="G144" s="192" t="s">
        <v>141</v>
      </c>
      <c r="H144" s="193">
        <v>408.5</v>
      </c>
      <c r="I144" s="194"/>
      <c r="J144" s="195">
        <f>ROUND(I144*H144,2)</f>
        <v>0</v>
      </c>
      <c r="K144" s="196"/>
      <c r="L144" s="38"/>
      <c r="M144" s="197" t="s">
        <v>1</v>
      </c>
      <c r="N144" s="198" t="s">
        <v>38</v>
      </c>
      <c r="O144" s="7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1" t="s">
        <v>142</v>
      </c>
      <c r="AT144" s="201" t="s">
        <v>138</v>
      </c>
      <c r="AU144" s="201" t="s">
        <v>77</v>
      </c>
      <c r="AY144" s="16" t="s">
        <v>137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6" t="s">
        <v>77</v>
      </c>
      <c r="BK144" s="202">
        <f>ROUND(I144*H144,2)</f>
        <v>0</v>
      </c>
      <c r="BL144" s="16" t="s">
        <v>142</v>
      </c>
      <c r="BM144" s="201" t="s">
        <v>156</v>
      </c>
    </row>
    <row r="145" spans="1:65" s="2" customFormat="1" ht="12">
      <c r="A145" s="33"/>
      <c r="B145" s="34"/>
      <c r="C145" s="189" t="s">
        <v>157</v>
      </c>
      <c r="D145" s="189" t="s">
        <v>138</v>
      </c>
      <c r="E145" s="190" t="s">
        <v>158</v>
      </c>
      <c r="F145" s="191" t="s">
        <v>159</v>
      </c>
      <c r="G145" s="192" t="s">
        <v>160</v>
      </c>
      <c r="H145" s="193">
        <v>44</v>
      </c>
      <c r="I145" s="194"/>
      <c r="J145" s="195">
        <f>ROUND(I145*H145,2)</f>
        <v>0</v>
      </c>
      <c r="K145" s="196"/>
      <c r="L145" s="38"/>
      <c r="M145" s="197" t="s">
        <v>1</v>
      </c>
      <c r="N145" s="198" t="s">
        <v>38</v>
      </c>
      <c r="O145" s="70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1" t="s">
        <v>142</v>
      </c>
      <c r="AT145" s="201" t="s">
        <v>138</v>
      </c>
      <c r="AU145" s="201" t="s">
        <v>77</v>
      </c>
      <c r="AY145" s="16" t="s">
        <v>137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77</v>
      </c>
      <c r="BK145" s="202">
        <f>ROUND(I145*H145,2)</f>
        <v>0</v>
      </c>
      <c r="BL145" s="16" t="s">
        <v>142</v>
      </c>
      <c r="BM145" s="201" t="s">
        <v>161</v>
      </c>
    </row>
    <row r="146" spans="1:65" s="13" customFormat="1">
      <c r="B146" s="203"/>
      <c r="C146" s="204"/>
      <c r="D146" s="205" t="s">
        <v>147</v>
      </c>
      <c r="E146" s="206" t="s">
        <v>1</v>
      </c>
      <c r="F146" s="207" t="s">
        <v>162</v>
      </c>
      <c r="G146" s="204"/>
      <c r="H146" s="208">
        <v>44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147</v>
      </c>
      <c r="AU146" s="214" t="s">
        <v>77</v>
      </c>
      <c r="AV146" s="13" t="s">
        <v>81</v>
      </c>
      <c r="AW146" s="13" t="s">
        <v>30</v>
      </c>
      <c r="AX146" s="13" t="s">
        <v>73</v>
      </c>
      <c r="AY146" s="214" t="s">
        <v>137</v>
      </c>
    </row>
    <row r="147" spans="1:65" s="14" customFormat="1">
      <c r="B147" s="215"/>
      <c r="C147" s="216"/>
      <c r="D147" s="205" t="s">
        <v>147</v>
      </c>
      <c r="E147" s="217" t="s">
        <v>1</v>
      </c>
      <c r="F147" s="218" t="s">
        <v>149</v>
      </c>
      <c r="G147" s="216"/>
      <c r="H147" s="219">
        <v>44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147</v>
      </c>
      <c r="AU147" s="225" t="s">
        <v>77</v>
      </c>
      <c r="AV147" s="14" t="s">
        <v>142</v>
      </c>
      <c r="AW147" s="14" t="s">
        <v>30</v>
      </c>
      <c r="AX147" s="14" t="s">
        <v>77</v>
      </c>
      <c r="AY147" s="225" t="s">
        <v>137</v>
      </c>
    </row>
    <row r="148" spans="1:65" s="2" customFormat="1" ht="24">
      <c r="A148" s="33"/>
      <c r="B148" s="34"/>
      <c r="C148" s="189" t="s">
        <v>152</v>
      </c>
      <c r="D148" s="189" t="s">
        <v>138</v>
      </c>
      <c r="E148" s="190" t="s">
        <v>163</v>
      </c>
      <c r="F148" s="191" t="s">
        <v>164</v>
      </c>
      <c r="G148" s="192" t="s">
        <v>141</v>
      </c>
      <c r="H148" s="193">
        <v>381.27499999999998</v>
      </c>
      <c r="I148" s="194"/>
      <c r="J148" s="195">
        <f>ROUND(I148*H148,2)</f>
        <v>0</v>
      </c>
      <c r="K148" s="196"/>
      <c r="L148" s="38"/>
      <c r="M148" s="197" t="s">
        <v>1</v>
      </c>
      <c r="N148" s="198" t="s">
        <v>38</v>
      </c>
      <c r="O148" s="70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1" t="s">
        <v>142</v>
      </c>
      <c r="AT148" s="201" t="s">
        <v>138</v>
      </c>
      <c r="AU148" s="201" t="s">
        <v>77</v>
      </c>
      <c r="AY148" s="16" t="s">
        <v>137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6" t="s">
        <v>77</v>
      </c>
      <c r="BK148" s="202">
        <f>ROUND(I148*H148,2)</f>
        <v>0</v>
      </c>
      <c r="BL148" s="16" t="s">
        <v>142</v>
      </c>
      <c r="BM148" s="201" t="s">
        <v>165</v>
      </c>
    </row>
    <row r="149" spans="1:65" s="13" customFormat="1">
      <c r="B149" s="203"/>
      <c r="C149" s="204"/>
      <c r="D149" s="205" t="s">
        <v>147</v>
      </c>
      <c r="E149" s="206" t="s">
        <v>1</v>
      </c>
      <c r="F149" s="207" t="s">
        <v>166</v>
      </c>
      <c r="G149" s="204"/>
      <c r="H149" s="208">
        <v>133.93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147</v>
      </c>
      <c r="AU149" s="214" t="s">
        <v>77</v>
      </c>
      <c r="AV149" s="13" t="s">
        <v>81</v>
      </c>
      <c r="AW149" s="13" t="s">
        <v>30</v>
      </c>
      <c r="AX149" s="13" t="s">
        <v>73</v>
      </c>
      <c r="AY149" s="214" t="s">
        <v>137</v>
      </c>
    </row>
    <row r="150" spans="1:65" s="13" customFormat="1">
      <c r="B150" s="203"/>
      <c r="C150" s="204"/>
      <c r="D150" s="205" t="s">
        <v>147</v>
      </c>
      <c r="E150" s="206" t="s">
        <v>1</v>
      </c>
      <c r="F150" s="207" t="s">
        <v>167</v>
      </c>
      <c r="G150" s="204"/>
      <c r="H150" s="208">
        <v>56.32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147</v>
      </c>
      <c r="AU150" s="214" t="s">
        <v>77</v>
      </c>
      <c r="AV150" s="13" t="s">
        <v>81</v>
      </c>
      <c r="AW150" s="13" t="s">
        <v>30</v>
      </c>
      <c r="AX150" s="13" t="s">
        <v>73</v>
      </c>
      <c r="AY150" s="214" t="s">
        <v>137</v>
      </c>
    </row>
    <row r="151" spans="1:65" s="13" customFormat="1">
      <c r="B151" s="203"/>
      <c r="C151" s="204"/>
      <c r="D151" s="205" t="s">
        <v>147</v>
      </c>
      <c r="E151" s="206" t="s">
        <v>1</v>
      </c>
      <c r="F151" s="207" t="s">
        <v>168</v>
      </c>
      <c r="G151" s="204"/>
      <c r="H151" s="208">
        <v>191.02500000000001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147</v>
      </c>
      <c r="AU151" s="214" t="s">
        <v>77</v>
      </c>
      <c r="AV151" s="13" t="s">
        <v>81</v>
      </c>
      <c r="AW151" s="13" t="s">
        <v>30</v>
      </c>
      <c r="AX151" s="13" t="s">
        <v>73</v>
      </c>
      <c r="AY151" s="214" t="s">
        <v>137</v>
      </c>
    </row>
    <row r="152" spans="1:65" s="14" customFormat="1">
      <c r="B152" s="215"/>
      <c r="C152" s="216"/>
      <c r="D152" s="205" t="s">
        <v>147</v>
      </c>
      <c r="E152" s="217" t="s">
        <v>1</v>
      </c>
      <c r="F152" s="218" t="s">
        <v>149</v>
      </c>
      <c r="G152" s="216"/>
      <c r="H152" s="219">
        <v>381.27499999999998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147</v>
      </c>
      <c r="AU152" s="225" t="s">
        <v>77</v>
      </c>
      <c r="AV152" s="14" t="s">
        <v>142</v>
      </c>
      <c r="AW152" s="14" t="s">
        <v>30</v>
      </c>
      <c r="AX152" s="14" t="s">
        <v>77</v>
      </c>
      <c r="AY152" s="225" t="s">
        <v>137</v>
      </c>
    </row>
    <row r="153" spans="1:65" s="2" customFormat="1" ht="24">
      <c r="A153" s="33"/>
      <c r="B153" s="34"/>
      <c r="C153" s="189" t="s">
        <v>169</v>
      </c>
      <c r="D153" s="189" t="s">
        <v>138</v>
      </c>
      <c r="E153" s="190" t="s">
        <v>170</v>
      </c>
      <c r="F153" s="191" t="s">
        <v>171</v>
      </c>
      <c r="G153" s="192" t="s">
        <v>141</v>
      </c>
      <c r="H153" s="193">
        <v>30.81</v>
      </c>
      <c r="I153" s="194"/>
      <c r="J153" s="195">
        <f>ROUND(I153*H153,2)</f>
        <v>0</v>
      </c>
      <c r="K153" s="196"/>
      <c r="L153" s="38"/>
      <c r="M153" s="197" t="s">
        <v>1</v>
      </c>
      <c r="N153" s="198" t="s">
        <v>38</v>
      </c>
      <c r="O153" s="70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1" t="s">
        <v>142</v>
      </c>
      <c r="AT153" s="201" t="s">
        <v>138</v>
      </c>
      <c r="AU153" s="201" t="s">
        <v>77</v>
      </c>
      <c r="AY153" s="16" t="s">
        <v>137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6" t="s">
        <v>77</v>
      </c>
      <c r="BK153" s="202">
        <f>ROUND(I153*H153,2)</f>
        <v>0</v>
      </c>
      <c r="BL153" s="16" t="s">
        <v>142</v>
      </c>
      <c r="BM153" s="201" t="s">
        <v>172</v>
      </c>
    </row>
    <row r="154" spans="1:65" s="13" customFormat="1">
      <c r="B154" s="203"/>
      <c r="C154" s="204"/>
      <c r="D154" s="205" t="s">
        <v>147</v>
      </c>
      <c r="E154" s="206" t="s">
        <v>1</v>
      </c>
      <c r="F154" s="207" t="s">
        <v>173</v>
      </c>
      <c r="G154" s="204"/>
      <c r="H154" s="208">
        <v>30.81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147</v>
      </c>
      <c r="AU154" s="214" t="s">
        <v>77</v>
      </c>
      <c r="AV154" s="13" t="s">
        <v>81</v>
      </c>
      <c r="AW154" s="13" t="s">
        <v>30</v>
      </c>
      <c r="AX154" s="13" t="s">
        <v>73</v>
      </c>
      <c r="AY154" s="214" t="s">
        <v>137</v>
      </c>
    </row>
    <row r="155" spans="1:65" s="14" customFormat="1">
      <c r="B155" s="215"/>
      <c r="C155" s="216"/>
      <c r="D155" s="205" t="s">
        <v>147</v>
      </c>
      <c r="E155" s="217" t="s">
        <v>1</v>
      </c>
      <c r="F155" s="218" t="s">
        <v>149</v>
      </c>
      <c r="G155" s="216"/>
      <c r="H155" s="219">
        <v>30.81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147</v>
      </c>
      <c r="AU155" s="225" t="s">
        <v>77</v>
      </c>
      <c r="AV155" s="14" t="s">
        <v>142</v>
      </c>
      <c r="AW155" s="14" t="s">
        <v>30</v>
      </c>
      <c r="AX155" s="14" t="s">
        <v>77</v>
      </c>
      <c r="AY155" s="225" t="s">
        <v>137</v>
      </c>
    </row>
    <row r="156" spans="1:65" s="2" customFormat="1" ht="24">
      <c r="A156" s="33"/>
      <c r="B156" s="34"/>
      <c r="C156" s="189" t="s">
        <v>156</v>
      </c>
      <c r="D156" s="189" t="s">
        <v>138</v>
      </c>
      <c r="E156" s="190" t="s">
        <v>174</v>
      </c>
      <c r="F156" s="191" t="s">
        <v>175</v>
      </c>
      <c r="G156" s="192" t="s">
        <v>141</v>
      </c>
      <c r="H156" s="193">
        <v>34.173000000000002</v>
      </c>
      <c r="I156" s="194"/>
      <c r="J156" s="195">
        <f>ROUND(I156*H156,2)</f>
        <v>0</v>
      </c>
      <c r="K156" s="196"/>
      <c r="L156" s="38"/>
      <c r="M156" s="197" t="s">
        <v>1</v>
      </c>
      <c r="N156" s="198" t="s">
        <v>38</v>
      </c>
      <c r="O156" s="70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1" t="s">
        <v>142</v>
      </c>
      <c r="AT156" s="201" t="s">
        <v>138</v>
      </c>
      <c r="AU156" s="201" t="s">
        <v>77</v>
      </c>
      <c r="AY156" s="16" t="s">
        <v>137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77</v>
      </c>
      <c r="BK156" s="202">
        <f>ROUND(I156*H156,2)</f>
        <v>0</v>
      </c>
      <c r="BL156" s="16" t="s">
        <v>142</v>
      </c>
      <c r="BM156" s="201" t="s">
        <v>176</v>
      </c>
    </row>
    <row r="157" spans="1:65" s="13" customFormat="1">
      <c r="B157" s="203"/>
      <c r="C157" s="204"/>
      <c r="D157" s="205" t="s">
        <v>147</v>
      </c>
      <c r="E157" s="206" t="s">
        <v>1</v>
      </c>
      <c r="F157" s="207" t="s">
        <v>173</v>
      </c>
      <c r="G157" s="204"/>
      <c r="H157" s="208">
        <v>30.81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147</v>
      </c>
      <c r="AU157" s="214" t="s">
        <v>77</v>
      </c>
      <c r="AV157" s="13" t="s">
        <v>81</v>
      </c>
      <c r="AW157" s="13" t="s">
        <v>30</v>
      </c>
      <c r="AX157" s="13" t="s">
        <v>73</v>
      </c>
      <c r="AY157" s="214" t="s">
        <v>137</v>
      </c>
    </row>
    <row r="158" spans="1:65" s="13" customFormat="1">
      <c r="B158" s="203"/>
      <c r="C158" s="204"/>
      <c r="D158" s="205" t="s">
        <v>147</v>
      </c>
      <c r="E158" s="206" t="s">
        <v>1</v>
      </c>
      <c r="F158" s="207" t="s">
        <v>177</v>
      </c>
      <c r="G158" s="204"/>
      <c r="H158" s="208">
        <v>3.363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147</v>
      </c>
      <c r="AU158" s="214" t="s">
        <v>77</v>
      </c>
      <c r="AV158" s="13" t="s">
        <v>81</v>
      </c>
      <c r="AW158" s="13" t="s">
        <v>30</v>
      </c>
      <c r="AX158" s="13" t="s">
        <v>73</v>
      </c>
      <c r="AY158" s="214" t="s">
        <v>137</v>
      </c>
    </row>
    <row r="159" spans="1:65" s="14" customFormat="1">
      <c r="B159" s="215"/>
      <c r="C159" s="216"/>
      <c r="D159" s="205" t="s">
        <v>147</v>
      </c>
      <c r="E159" s="217" t="s">
        <v>1</v>
      </c>
      <c r="F159" s="218" t="s">
        <v>149</v>
      </c>
      <c r="G159" s="216"/>
      <c r="H159" s="219">
        <v>34.173000000000002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147</v>
      </c>
      <c r="AU159" s="225" t="s">
        <v>77</v>
      </c>
      <c r="AV159" s="14" t="s">
        <v>142</v>
      </c>
      <c r="AW159" s="14" t="s">
        <v>30</v>
      </c>
      <c r="AX159" s="14" t="s">
        <v>77</v>
      </c>
      <c r="AY159" s="225" t="s">
        <v>137</v>
      </c>
    </row>
    <row r="160" spans="1:65" s="2" customFormat="1" ht="24">
      <c r="A160" s="33"/>
      <c r="B160" s="34"/>
      <c r="C160" s="189" t="s">
        <v>178</v>
      </c>
      <c r="D160" s="189" t="s">
        <v>138</v>
      </c>
      <c r="E160" s="190" t="s">
        <v>179</v>
      </c>
      <c r="F160" s="191" t="s">
        <v>180</v>
      </c>
      <c r="G160" s="192" t="s">
        <v>141</v>
      </c>
      <c r="H160" s="193">
        <v>26.43</v>
      </c>
      <c r="I160" s="194"/>
      <c r="J160" s="195">
        <f>ROUND(I160*H160,2)</f>
        <v>0</v>
      </c>
      <c r="K160" s="196"/>
      <c r="L160" s="38"/>
      <c r="M160" s="197" t="s">
        <v>1</v>
      </c>
      <c r="N160" s="198" t="s">
        <v>38</v>
      </c>
      <c r="O160" s="70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1" t="s">
        <v>142</v>
      </c>
      <c r="AT160" s="201" t="s">
        <v>138</v>
      </c>
      <c r="AU160" s="201" t="s">
        <v>77</v>
      </c>
      <c r="AY160" s="16" t="s">
        <v>137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6" t="s">
        <v>77</v>
      </c>
      <c r="BK160" s="202">
        <f>ROUND(I160*H160,2)</f>
        <v>0</v>
      </c>
      <c r="BL160" s="16" t="s">
        <v>142</v>
      </c>
      <c r="BM160" s="201" t="s">
        <v>181</v>
      </c>
    </row>
    <row r="161" spans="1:65" s="13" customFormat="1">
      <c r="B161" s="203"/>
      <c r="C161" s="204"/>
      <c r="D161" s="205" t="s">
        <v>147</v>
      </c>
      <c r="E161" s="206" t="s">
        <v>1</v>
      </c>
      <c r="F161" s="207" t="s">
        <v>182</v>
      </c>
      <c r="G161" s="204"/>
      <c r="H161" s="208">
        <v>32.450000000000003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147</v>
      </c>
      <c r="AU161" s="214" t="s">
        <v>77</v>
      </c>
      <c r="AV161" s="13" t="s">
        <v>81</v>
      </c>
      <c r="AW161" s="13" t="s">
        <v>30</v>
      </c>
      <c r="AX161" s="13" t="s">
        <v>73</v>
      </c>
      <c r="AY161" s="214" t="s">
        <v>137</v>
      </c>
    </row>
    <row r="162" spans="1:65" s="13" customFormat="1">
      <c r="B162" s="203"/>
      <c r="C162" s="204"/>
      <c r="D162" s="205" t="s">
        <v>147</v>
      </c>
      <c r="E162" s="206" t="s">
        <v>1</v>
      </c>
      <c r="F162" s="207" t="s">
        <v>183</v>
      </c>
      <c r="G162" s="204"/>
      <c r="H162" s="208">
        <v>-6.02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147</v>
      </c>
      <c r="AU162" s="214" t="s">
        <v>77</v>
      </c>
      <c r="AV162" s="13" t="s">
        <v>81</v>
      </c>
      <c r="AW162" s="13" t="s">
        <v>30</v>
      </c>
      <c r="AX162" s="13" t="s">
        <v>73</v>
      </c>
      <c r="AY162" s="214" t="s">
        <v>137</v>
      </c>
    </row>
    <row r="163" spans="1:65" s="14" customFormat="1">
      <c r="B163" s="215"/>
      <c r="C163" s="216"/>
      <c r="D163" s="205" t="s">
        <v>147</v>
      </c>
      <c r="E163" s="217" t="s">
        <v>1</v>
      </c>
      <c r="F163" s="218" t="s">
        <v>149</v>
      </c>
      <c r="G163" s="216"/>
      <c r="H163" s="219">
        <v>26.43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147</v>
      </c>
      <c r="AU163" s="225" t="s">
        <v>77</v>
      </c>
      <c r="AV163" s="14" t="s">
        <v>142</v>
      </c>
      <c r="AW163" s="14" t="s">
        <v>30</v>
      </c>
      <c r="AX163" s="14" t="s">
        <v>77</v>
      </c>
      <c r="AY163" s="225" t="s">
        <v>137</v>
      </c>
    </row>
    <row r="164" spans="1:65" s="12" customFormat="1" ht="15">
      <c r="B164" s="175"/>
      <c r="C164" s="176"/>
      <c r="D164" s="177" t="s">
        <v>72</v>
      </c>
      <c r="E164" s="178" t="s">
        <v>184</v>
      </c>
      <c r="F164" s="178" t="s">
        <v>185</v>
      </c>
      <c r="G164" s="176"/>
      <c r="H164" s="176"/>
      <c r="I164" s="179"/>
      <c r="J164" s="180">
        <f>BK164</f>
        <v>0</v>
      </c>
      <c r="K164" s="176"/>
      <c r="L164" s="181"/>
      <c r="M164" s="182"/>
      <c r="N164" s="183"/>
      <c r="O164" s="183"/>
      <c r="P164" s="184">
        <f>SUM(P165:P167)</f>
        <v>0</v>
      </c>
      <c r="Q164" s="183"/>
      <c r="R164" s="184">
        <f>SUM(R165:R167)</f>
        <v>0</v>
      </c>
      <c r="S164" s="183"/>
      <c r="T164" s="185">
        <f>SUM(T165:T167)</f>
        <v>0</v>
      </c>
      <c r="AR164" s="186" t="s">
        <v>77</v>
      </c>
      <c r="AT164" s="187" t="s">
        <v>72</v>
      </c>
      <c r="AU164" s="187" t="s">
        <v>73</v>
      </c>
      <c r="AY164" s="186" t="s">
        <v>137</v>
      </c>
      <c r="BK164" s="188">
        <f>SUM(BK165:BK167)</f>
        <v>0</v>
      </c>
    </row>
    <row r="165" spans="1:65" s="2" customFormat="1" ht="12">
      <c r="A165" s="33"/>
      <c r="B165" s="34"/>
      <c r="C165" s="189" t="s">
        <v>161</v>
      </c>
      <c r="D165" s="189" t="s">
        <v>138</v>
      </c>
      <c r="E165" s="190" t="s">
        <v>186</v>
      </c>
      <c r="F165" s="191" t="s">
        <v>187</v>
      </c>
      <c r="G165" s="192" t="s">
        <v>141</v>
      </c>
      <c r="H165" s="193">
        <v>640</v>
      </c>
      <c r="I165" s="194"/>
      <c r="J165" s="195">
        <f>ROUND(I165*H165,2)</f>
        <v>0</v>
      </c>
      <c r="K165" s="196"/>
      <c r="L165" s="38"/>
      <c r="M165" s="197" t="s">
        <v>1</v>
      </c>
      <c r="N165" s="198" t="s">
        <v>38</v>
      </c>
      <c r="O165" s="7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1" t="s">
        <v>142</v>
      </c>
      <c r="AT165" s="201" t="s">
        <v>138</v>
      </c>
      <c r="AU165" s="201" t="s">
        <v>77</v>
      </c>
      <c r="AY165" s="16" t="s">
        <v>137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6" t="s">
        <v>77</v>
      </c>
      <c r="BK165" s="202">
        <f>ROUND(I165*H165,2)</f>
        <v>0</v>
      </c>
      <c r="BL165" s="16" t="s">
        <v>142</v>
      </c>
      <c r="BM165" s="201" t="s">
        <v>188</v>
      </c>
    </row>
    <row r="166" spans="1:65" s="2" customFormat="1" ht="12">
      <c r="A166" s="33"/>
      <c r="B166" s="34"/>
      <c r="C166" s="189" t="s">
        <v>189</v>
      </c>
      <c r="D166" s="189" t="s">
        <v>138</v>
      </c>
      <c r="E166" s="190" t="s">
        <v>190</v>
      </c>
      <c r="F166" s="191" t="s">
        <v>191</v>
      </c>
      <c r="G166" s="192" t="s">
        <v>141</v>
      </c>
      <c r="H166" s="193">
        <v>1920</v>
      </c>
      <c r="I166" s="194"/>
      <c r="J166" s="195">
        <f>ROUND(I166*H166,2)</f>
        <v>0</v>
      </c>
      <c r="K166" s="196"/>
      <c r="L166" s="38"/>
      <c r="M166" s="197" t="s">
        <v>1</v>
      </c>
      <c r="N166" s="198" t="s">
        <v>38</v>
      </c>
      <c r="O166" s="70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1" t="s">
        <v>142</v>
      </c>
      <c r="AT166" s="201" t="s">
        <v>138</v>
      </c>
      <c r="AU166" s="201" t="s">
        <v>77</v>
      </c>
      <c r="AY166" s="16" t="s">
        <v>137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6" t="s">
        <v>77</v>
      </c>
      <c r="BK166" s="202">
        <f>ROUND(I166*H166,2)</f>
        <v>0</v>
      </c>
      <c r="BL166" s="16" t="s">
        <v>142</v>
      </c>
      <c r="BM166" s="201" t="s">
        <v>192</v>
      </c>
    </row>
    <row r="167" spans="1:65" s="2" customFormat="1" ht="24">
      <c r="A167" s="33"/>
      <c r="B167" s="34"/>
      <c r="C167" s="189" t="s">
        <v>165</v>
      </c>
      <c r="D167" s="189" t="s">
        <v>138</v>
      </c>
      <c r="E167" s="190" t="s">
        <v>193</v>
      </c>
      <c r="F167" s="191" t="s">
        <v>194</v>
      </c>
      <c r="G167" s="192" t="s">
        <v>141</v>
      </c>
      <c r="H167" s="193">
        <v>640</v>
      </c>
      <c r="I167" s="194"/>
      <c r="J167" s="195">
        <f>ROUND(I167*H167,2)</f>
        <v>0</v>
      </c>
      <c r="K167" s="196"/>
      <c r="L167" s="38"/>
      <c r="M167" s="197" t="s">
        <v>1</v>
      </c>
      <c r="N167" s="198" t="s">
        <v>38</v>
      </c>
      <c r="O167" s="7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1" t="s">
        <v>142</v>
      </c>
      <c r="AT167" s="201" t="s">
        <v>138</v>
      </c>
      <c r="AU167" s="201" t="s">
        <v>77</v>
      </c>
      <c r="AY167" s="16" t="s">
        <v>137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77</v>
      </c>
      <c r="BK167" s="202">
        <f>ROUND(I167*H167,2)</f>
        <v>0</v>
      </c>
      <c r="BL167" s="16" t="s">
        <v>142</v>
      </c>
      <c r="BM167" s="201" t="s">
        <v>195</v>
      </c>
    </row>
    <row r="168" spans="1:65" s="12" customFormat="1" ht="15">
      <c r="B168" s="175"/>
      <c r="C168" s="176"/>
      <c r="D168" s="177" t="s">
        <v>72</v>
      </c>
      <c r="E168" s="178" t="s">
        <v>196</v>
      </c>
      <c r="F168" s="178" t="s">
        <v>197</v>
      </c>
      <c r="G168" s="176"/>
      <c r="H168" s="176"/>
      <c r="I168" s="179"/>
      <c r="J168" s="180">
        <f>BK168</f>
        <v>0</v>
      </c>
      <c r="K168" s="176"/>
      <c r="L168" s="181"/>
      <c r="M168" s="182"/>
      <c r="N168" s="183"/>
      <c r="O168" s="183"/>
      <c r="P168" s="184">
        <f>SUM(P169:P170)</f>
        <v>0</v>
      </c>
      <c r="Q168" s="183"/>
      <c r="R168" s="184">
        <f>SUM(R169:R170)</f>
        <v>0</v>
      </c>
      <c r="S168" s="183"/>
      <c r="T168" s="185">
        <f>SUM(T169:T170)</f>
        <v>0</v>
      </c>
      <c r="AR168" s="186" t="s">
        <v>77</v>
      </c>
      <c r="AT168" s="187" t="s">
        <v>72</v>
      </c>
      <c r="AU168" s="187" t="s">
        <v>73</v>
      </c>
      <c r="AY168" s="186" t="s">
        <v>137</v>
      </c>
      <c r="BK168" s="188">
        <f>SUM(BK169:BK170)</f>
        <v>0</v>
      </c>
    </row>
    <row r="169" spans="1:65" s="2" customFormat="1" ht="12">
      <c r="A169" s="33"/>
      <c r="B169" s="34"/>
      <c r="C169" s="189" t="s">
        <v>198</v>
      </c>
      <c r="D169" s="189" t="s">
        <v>138</v>
      </c>
      <c r="E169" s="190" t="s">
        <v>199</v>
      </c>
      <c r="F169" s="191" t="s">
        <v>200</v>
      </c>
      <c r="G169" s="192" t="s">
        <v>201</v>
      </c>
      <c r="H169" s="193">
        <v>4</v>
      </c>
      <c r="I169" s="194"/>
      <c r="J169" s="195">
        <f>ROUND(I169*H169,2)</f>
        <v>0</v>
      </c>
      <c r="K169" s="196"/>
      <c r="L169" s="38"/>
      <c r="M169" s="197" t="s">
        <v>1</v>
      </c>
      <c r="N169" s="198" t="s">
        <v>38</v>
      </c>
      <c r="O169" s="70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1" t="s">
        <v>142</v>
      </c>
      <c r="AT169" s="201" t="s">
        <v>138</v>
      </c>
      <c r="AU169" s="201" t="s">
        <v>77</v>
      </c>
      <c r="AY169" s="16" t="s">
        <v>137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6" t="s">
        <v>77</v>
      </c>
      <c r="BK169" s="202">
        <f>ROUND(I169*H169,2)</f>
        <v>0</v>
      </c>
      <c r="BL169" s="16" t="s">
        <v>142</v>
      </c>
      <c r="BM169" s="201" t="s">
        <v>202</v>
      </c>
    </row>
    <row r="170" spans="1:65" s="2" customFormat="1" ht="12">
      <c r="A170" s="33"/>
      <c r="B170" s="34"/>
      <c r="C170" s="189" t="s">
        <v>172</v>
      </c>
      <c r="D170" s="189" t="s">
        <v>138</v>
      </c>
      <c r="E170" s="190" t="s">
        <v>77</v>
      </c>
      <c r="F170" s="191" t="s">
        <v>203</v>
      </c>
      <c r="G170" s="192" t="s">
        <v>204</v>
      </c>
      <c r="H170" s="193">
        <v>4</v>
      </c>
      <c r="I170" s="194"/>
      <c r="J170" s="195">
        <f>ROUND(I170*H170,2)</f>
        <v>0</v>
      </c>
      <c r="K170" s="196"/>
      <c r="L170" s="38"/>
      <c r="M170" s="197" t="s">
        <v>1</v>
      </c>
      <c r="N170" s="198" t="s">
        <v>38</v>
      </c>
      <c r="O170" s="70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1" t="s">
        <v>142</v>
      </c>
      <c r="AT170" s="201" t="s">
        <v>138</v>
      </c>
      <c r="AU170" s="201" t="s">
        <v>77</v>
      </c>
      <c r="AY170" s="16" t="s">
        <v>137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6" t="s">
        <v>77</v>
      </c>
      <c r="BK170" s="202">
        <f>ROUND(I170*H170,2)</f>
        <v>0</v>
      </c>
      <c r="BL170" s="16" t="s">
        <v>142</v>
      </c>
      <c r="BM170" s="201" t="s">
        <v>205</v>
      </c>
    </row>
    <row r="171" spans="1:65" s="12" customFormat="1" ht="15">
      <c r="B171" s="175"/>
      <c r="C171" s="176"/>
      <c r="D171" s="177" t="s">
        <v>72</v>
      </c>
      <c r="E171" s="178" t="s">
        <v>206</v>
      </c>
      <c r="F171" s="178" t="s">
        <v>207</v>
      </c>
      <c r="G171" s="176"/>
      <c r="H171" s="176"/>
      <c r="I171" s="179"/>
      <c r="J171" s="180">
        <f>BK171</f>
        <v>0</v>
      </c>
      <c r="K171" s="176"/>
      <c r="L171" s="181"/>
      <c r="M171" s="182"/>
      <c r="N171" s="183"/>
      <c r="O171" s="183"/>
      <c r="P171" s="184">
        <f>P172</f>
        <v>0</v>
      </c>
      <c r="Q171" s="183"/>
      <c r="R171" s="184">
        <f>R172</f>
        <v>0</v>
      </c>
      <c r="S171" s="183"/>
      <c r="T171" s="185">
        <f>T172</f>
        <v>0</v>
      </c>
      <c r="AR171" s="186" t="s">
        <v>77</v>
      </c>
      <c r="AT171" s="187" t="s">
        <v>72</v>
      </c>
      <c r="AU171" s="187" t="s">
        <v>73</v>
      </c>
      <c r="AY171" s="186" t="s">
        <v>137</v>
      </c>
      <c r="BK171" s="188">
        <f>BK172</f>
        <v>0</v>
      </c>
    </row>
    <row r="172" spans="1:65" s="2" customFormat="1" ht="12">
      <c r="A172" s="33"/>
      <c r="B172" s="34"/>
      <c r="C172" s="189" t="s">
        <v>8</v>
      </c>
      <c r="D172" s="189" t="s">
        <v>138</v>
      </c>
      <c r="E172" s="190" t="s">
        <v>208</v>
      </c>
      <c r="F172" s="191" t="s">
        <v>209</v>
      </c>
      <c r="G172" s="192" t="s">
        <v>210</v>
      </c>
      <c r="H172" s="193">
        <v>164.93</v>
      </c>
      <c r="I172" s="194"/>
      <c r="J172" s="195">
        <f>ROUND(I172*H172,2)</f>
        <v>0</v>
      </c>
      <c r="K172" s="196"/>
      <c r="L172" s="38"/>
      <c r="M172" s="197" t="s">
        <v>1</v>
      </c>
      <c r="N172" s="198" t="s">
        <v>38</v>
      </c>
      <c r="O172" s="70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1" t="s">
        <v>142</v>
      </c>
      <c r="AT172" s="201" t="s">
        <v>138</v>
      </c>
      <c r="AU172" s="201" t="s">
        <v>77</v>
      </c>
      <c r="AY172" s="16" t="s">
        <v>137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6" t="s">
        <v>77</v>
      </c>
      <c r="BK172" s="202">
        <f>ROUND(I172*H172,2)</f>
        <v>0</v>
      </c>
      <c r="BL172" s="16" t="s">
        <v>142</v>
      </c>
      <c r="BM172" s="201" t="s">
        <v>211</v>
      </c>
    </row>
    <row r="173" spans="1:65" s="12" customFormat="1" ht="15">
      <c r="B173" s="175"/>
      <c r="C173" s="176"/>
      <c r="D173" s="177" t="s">
        <v>72</v>
      </c>
      <c r="E173" s="178" t="s">
        <v>212</v>
      </c>
      <c r="F173" s="178" t="s">
        <v>213</v>
      </c>
      <c r="G173" s="176"/>
      <c r="H173" s="176"/>
      <c r="I173" s="179"/>
      <c r="J173" s="180">
        <f>BK173</f>
        <v>0</v>
      </c>
      <c r="K173" s="176"/>
      <c r="L173" s="181"/>
      <c r="M173" s="182"/>
      <c r="N173" s="183"/>
      <c r="O173" s="183"/>
      <c r="P173" s="184">
        <f>SUM(P174:P181)</f>
        <v>0</v>
      </c>
      <c r="Q173" s="183"/>
      <c r="R173" s="184">
        <f>SUM(R174:R181)</f>
        <v>0</v>
      </c>
      <c r="S173" s="183"/>
      <c r="T173" s="185">
        <f>SUM(T174:T181)</f>
        <v>0</v>
      </c>
      <c r="AR173" s="186" t="s">
        <v>81</v>
      </c>
      <c r="AT173" s="187" t="s">
        <v>72</v>
      </c>
      <c r="AU173" s="187" t="s">
        <v>73</v>
      </c>
      <c r="AY173" s="186" t="s">
        <v>137</v>
      </c>
      <c r="BK173" s="188">
        <f>SUM(BK174:BK181)</f>
        <v>0</v>
      </c>
    </row>
    <row r="174" spans="1:65" s="2" customFormat="1" ht="24">
      <c r="A174" s="33"/>
      <c r="B174" s="34"/>
      <c r="C174" s="189" t="s">
        <v>176</v>
      </c>
      <c r="D174" s="189" t="s">
        <v>138</v>
      </c>
      <c r="E174" s="190" t="s">
        <v>214</v>
      </c>
      <c r="F174" s="191" t="s">
        <v>215</v>
      </c>
      <c r="G174" s="192" t="s">
        <v>141</v>
      </c>
      <c r="H174" s="193">
        <v>54.2</v>
      </c>
      <c r="I174" s="194"/>
      <c r="J174" s="195">
        <f>ROUND(I174*H174,2)</f>
        <v>0</v>
      </c>
      <c r="K174" s="196"/>
      <c r="L174" s="38"/>
      <c r="M174" s="197" t="s">
        <v>1</v>
      </c>
      <c r="N174" s="198" t="s">
        <v>38</v>
      </c>
      <c r="O174" s="70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1" t="s">
        <v>176</v>
      </c>
      <c r="AT174" s="201" t="s">
        <v>138</v>
      </c>
      <c r="AU174" s="201" t="s">
        <v>77</v>
      </c>
      <c r="AY174" s="16" t="s">
        <v>137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6" t="s">
        <v>77</v>
      </c>
      <c r="BK174" s="202">
        <f>ROUND(I174*H174,2)</f>
        <v>0</v>
      </c>
      <c r="BL174" s="16" t="s">
        <v>176</v>
      </c>
      <c r="BM174" s="201" t="s">
        <v>216</v>
      </c>
    </row>
    <row r="175" spans="1:65" s="2" customFormat="1" ht="12">
      <c r="A175" s="33"/>
      <c r="B175" s="34"/>
      <c r="C175" s="189" t="s">
        <v>217</v>
      </c>
      <c r="D175" s="189" t="s">
        <v>138</v>
      </c>
      <c r="E175" s="190" t="s">
        <v>218</v>
      </c>
      <c r="F175" s="191" t="s">
        <v>219</v>
      </c>
      <c r="G175" s="192" t="s">
        <v>141</v>
      </c>
      <c r="H175" s="193">
        <v>57</v>
      </c>
      <c r="I175" s="194"/>
      <c r="J175" s="195">
        <f>ROUND(I175*H175,2)</f>
        <v>0</v>
      </c>
      <c r="K175" s="196"/>
      <c r="L175" s="38"/>
      <c r="M175" s="197" t="s">
        <v>1</v>
      </c>
      <c r="N175" s="198" t="s">
        <v>38</v>
      </c>
      <c r="O175" s="70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1" t="s">
        <v>176</v>
      </c>
      <c r="AT175" s="201" t="s">
        <v>138</v>
      </c>
      <c r="AU175" s="201" t="s">
        <v>77</v>
      </c>
      <c r="AY175" s="16" t="s">
        <v>137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6" t="s">
        <v>77</v>
      </c>
      <c r="BK175" s="202">
        <f>ROUND(I175*H175,2)</f>
        <v>0</v>
      </c>
      <c r="BL175" s="16" t="s">
        <v>176</v>
      </c>
      <c r="BM175" s="201" t="s">
        <v>220</v>
      </c>
    </row>
    <row r="176" spans="1:65" s="2" customFormat="1" ht="12">
      <c r="A176" s="33"/>
      <c r="B176" s="34"/>
      <c r="C176" s="189" t="s">
        <v>181</v>
      </c>
      <c r="D176" s="189" t="s">
        <v>138</v>
      </c>
      <c r="E176" s="190" t="s">
        <v>221</v>
      </c>
      <c r="F176" s="191" t="s">
        <v>222</v>
      </c>
      <c r="G176" s="192" t="s">
        <v>141</v>
      </c>
      <c r="H176" s="193">
        <v>142</v>
      </c>
      <c r="I176" s="194"/>
      <c r="J176" s="195">
        <f>ROUND(I176*H176,2)</f>
        <v>0</v>
      </c>
      <c r="K176" s="196"/>
      <c r="L176" s="38"/>
      <c r="M176" s="197" t="s">
        <v>1</v>
      </c>
      <c r="N176" s="198" t="s">
        <v>38</v>
      </c>
      <c r="O176" s="70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1" t="s">
        <v>176</v>
      </c>
      <c r="AT176" s="201" t="s">
        <v>138</v>
      </c>
      <c r="AU176" s="201" t="s">
        <v>77</v>
      </c>
      <c r="AY176" s="16" t="s">
        <v>137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6" t="s">
        <v>77</v>
      </c>
      <c r="BK176" s="202">
        <f>ROUND(I176*H176,2)</f>
        <v>0</v>
      </c>
      <c r="BL176" s="16" t="s">
        <v>176</v>
      </c>
      <c r="BM176" s="201" t="s">
        <v>223</v>
      </c>
    </row>
    <row r="177" spans="1:65" s="13" customFormat="1">
      <c r="B177" s="203"/>
      <c r="C177" s="204"/>
      <c r="D177" s="205" t="s">
        <v>147</v>
      </c>
      <c r="E177" s="206" t="s">
        <v>1</v>
      </c>
      <c r="F177" s="207" t="s">
        <v>224</v>
      </c>
      <c r="G177" s="204"/>
      <c r="H177" s="208">
        <v>142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147</v>
      </c>
      <c r="AU177" s="214" t="s">
        <v>77</v>
      </c>
      <c r="AV177" s="13" t="s">
        <v>81</v>
      </c>
      <c r="AW177" s="13" t="s">
        <v>30</v>
      </c>
      <c r="AX177" s="13" t="s">
        <v>73</v>
      </c>
      <c r="AY177" s="214" t="s">
        <v>137</v>
      </c>
    </row>
    <row r="178" spans="1:65" s="14" customFormat="1">
      <c r="B178" s="215"/>
      <c r="C178" s="216"/>
      <c r="D178" s="205" t="s">
        <v>147</v>
      </c>
      <c r="E178" s="217" t="s">
        <v>1</v>
      </c>
      <c r="F178" s="218" t="s">
        <v>149</v>
      </c>
      <c r="G178" s="216"/>
      <c r="H178" s="219">
        <v>142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147</v>
      </c>
      <c r="AU178" s="225" t="s">
        <v>77</v>
      </c>
      <c r="AV178" s="14" t="s">
        <v>142</v>
      </c>
      <c r="AW178" s="14" t="s">
        <v>30</v>
      </c>
      <c r="AX178" s="14" t="s">
        <v>77</v>
      </c>
      <c r="AY178" s="225" t="s">
        <v>137</v>
      </c>
    </row>
    <row r="179" spans="1:65" s="2" customFormat="1" ht="12">
      <c r="A179" s="33"/>
      <c r="B179" s="34"/>
      <c r="C179" s="189" t="s">
        <v>225</v>
      </c>
      <c r="D179" s="189" t="s">
        <v>138</v>
      </c>
      <c r="E179" s="190" t="s">
        <v>226</v>
      </c>
      <c r="F179" s="191" t="s">
        <v>227</v>
      </c>
      <c r="G179" s="192" t="s">
        <v>141</v>
      </c>
      <c r="H179" s="193">
        <v>142</v>
      </c>
      <c r="I179" s="194"/>
      <c r="J179" s="195">
        <f>ROUND(I179*H179,2)</f>
        <v>0</v>
      </c>
      <c r="K179" s="196"/>
      <c r="L179" s="38"/>
      <c r="M179" s="197" t="s">
        <v>1</v>
      </c>
      <c r="N179" s="198" t="s">
        <v>38</v>
      </c>
      <c r="O179" s="70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1" t="s">
        <v>176</v>
      </c>
      <c r="AT179" s="201" t="s">
        <v>138</v>
      </c>
      <c r="AU179" s="201" t="s">
        <v>77</v>
      </c>
      <c r="AY179" s="16" t="s">
        <v>137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6" t="s">
        <v>77</v>
      </c>
      <c r="BK179" s="202">
        <f>ROUND(I179*H179,2)</f>
        <v>0</v>
      </c>
      <c r="BL179" s="16" t="s">
        <v>176</v>
      </c>
      <c r="BM179" s="201" t="s">
        <v>228</v>
      </c>
    </row>
    <row r="180" spans="1:65" s="2" customFormat="1" ht="12">
      <c r="A180" s="33"/>
      <c r="B180" s="34"/>
      <c r="C180" s="189" t="s">
        <v>188</v>
      </c>
      <c r="D180" s="189" t="s">
        <v>138</v>
      </c>
      <c r="E180" s="190" t="s">
        <v>229</v>
      </c>
      <c r="F180" s="191" t="s">
        <v>230</v>
      </c>
      <c r="G180" s="192" t="s">
        <v>141</v>
      </c>
      <c r="H180" s="193">
        <v>67.400000000000006</v>
      </c>
      <c r="I180" s="194"/>
      <c r="J180" s="195">
        <f>ROUND(I180*H180,2)</f>
        <v>0</v>
      </c>
      <c r="K180" s="196"/>
      <c r="L180" s="38"/>
      <c r="M180" s="197" t="s">
        <v>1</v>
      </c>
      <c r="N180" s="198" t="s">
        <v>38</v>
      </c>
      <c r="O180" s="70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1" t="s">
        <v>176</v>
      </c>
      <c r="AT180" s="201" t="s">
        <v>138</v>
      </c>
      <c r="AU180" s="201" t="s">
        <v>77</v>
      </c>
      <c r="AY180" s="16" t="s">
        <v>137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6" t="s">
        <v>77</v>
      </c>
      <c r="BK180" s="202">
        <f>ROUND(I180*H180,2)</f>
        <v>0</v>
      </c>
      <c r="BL180" s="16" t="s">
        <v>176</v>
      </c>
      <c r="BM180" s="201" t="s">
        <v>231</v>
      </c>
    </row>
    <row r="181" spans="1:65" s="2" customFormat="1" ht="12">
      <c r="A181" s="33"/>
      <c r="B181" s="34"/>
      <c r="C181" s="189" t="s">
        <v>7</v>
      </c>
      <c r="D181" s="189" t="s">
        <v>138</v>
      </c>
      <c r="E181" s="190" t="s">
        <v>232</v>
      </c>
      <c r="F181" s="191" t="s">
        <v>233</v>
      </c>
      <c r="G181" s="192" t="s">
        <v>210</v>
      </c>
      <c r="H181" s="193">
        <v>1.08</v>
      </c>
      <c r="I181" s="194"/>
      <c r="J181" s="195">
        <f>ROUND(I181*H181,2)</f>
        <v>0</v>
      </c>
      <c r="K181" s="196"/>
      <c r="L181" s="38"/>
      <c r="M181" s="197" t="s">
        <v>1</v>
      </c>
      <c r="N181" s="198" t="s">
        <v>38</v>
      </c>
      <c r="O181" s="70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1" t="s">
        <v>176</v>
      </c>
      <c r="AT181" s="201" t="s">
        <v>138</v>
      </c>
      <c r="AU181" s="201" t="s">
        <v>77</v>
      </c>
      <c r="AY181" s="16" t="s">
        <v>137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6" t="s">
        <v>77</v>
      </c>
      <c r="BK181" s="202">
        <f>ROUND(I181*H181,2)</f>
        <v>0</v>
      </c>
      <c r="BL181" s="16" t="s">
        <v>176</v>
      </c>
      <c r="BM181" s="201" t="s">
        <v>234</v>
      </c>
    </row>
    <row r="182" spans="1:65" s="12" customFormat="1" ht="15">
      <c r="B182" s="175"/>
      <c r="C182" s="176"/>
      <c r="D182" s="177" t="s">
        <v>72</v>
      </c>
      <c r="E182" s="178" t="s">
        <v>235</v>
      </c>
      <c r="F182" s="178" t="s">
        <v>236</v>
      </c>
      <c r="G182" s="176"/>
      <c r="H182" s="176"/>
      <c r="I182" s="179"/>
      <c r="J182" s="180">
        <f>BK182</f>
        <v>0</v>
      </c>
      <c r="K182" s="176"/>
      <c r="L182" s="181"/>
      <c r="M182" s="182"/>
      <c r="N182" s="183"/>
      <c r="O182" s="183"/>
      <c r="P182" s="184">
        <f>SUM(P183:P184)</f>
        <v>0</v>
      </c>
      <c r="Q182" s="183"/>
      <c r="R182" s="184">
        <f>SUM(R183:R184)</f>
        <v>0</v>
      </c>
      <c r="S182" s="183"/>
      <c r="T182" s="185">
        <f>SUM(T183:T184)</f>
        <v>0</v>
      </c>
      <c r="AR182" s="186" t="s">
        <v>81</v>
      </c>
      <c r="AT182" s="187" t="s">
        <v>72</v>
      </c>
      <c r="AU182" s="187" t="s">
        <v>73</v>
      </c>
      <c r="AY182" s="186" t="s">
        <v>137</v>
      </c>
      <c r="BK182" s="188">
        <f>SUM(BK183:BK184)</f>
        <v>0</v>
      </c>
    </row>
    <row r="183" spans="1:65" s="2" customFormat="1" ht="24">
      <c r="A183" s="33"/>
      <c r="B183" s="34"/>
      <c r="C183" s="189" t="s">
        <v>192</v>
      </c>
      <c r="D183" s="189" t="s">
        <v>138</v>
      </c>
      <c r="E183" s="190" t="s">
        <v>237</v>
      </c>
      <c r="F183" s="191" t="s">
        <v>238</v>
      </c>
      <c r="G183" s="192" t="s">
        <v>141</v>
      </c>
      <c r="H183" s="193">
        <v>142</v>
      </c>
      <c r="I183" s="194"/>
      <c r="J183" s="195">
        <f>ROUND(I183*H183,2)</f>
        <v>0</v>
      </c>
      <c r="K183" s="196"/>
      <c r="L183" s="38"/>
      <c r="M183" s="197" t="s">
        <v>1</v>
      </c>
      <c r="N183" s="198" t="s">
        <v>38</v>
      </c>
      <c r="O183" s="70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176</v>
      </c>
      <c r="AT183" s="201" t="s">
        <v>138</v>
      </c>
      <c r="AU183" s="201" t="s">
        <v>77</v>
      </c>
      <c r="AY183" s="16" t="s">
        <v>137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6" t="s">
        <v>77</v>
      </c>
      <c r="BK183" s="202">
        <f>ROUND(I183*H183,2)</f>
        <v>0</v>
      </c>
      <c r="BL183" s="16" t="s">
        <v>176</v>
      </c>
      <c r="BM183" s="201" t="s">
        <v>239</v>
      </c>
    </row>
    <row r="184" spans="1:65" s="2" customFormat="1" ht="12">
      <c r="A184" s="33"/>
      <c r="B184" s="34"/>
      <c r="C184" s="189" t="s">
        <v>240</v>
      </c>
      <c r="D184" s="189" t="s">
        <v>138</v>
      </c>
      <c r="E184" s="190" t="s">
        <v>241</v>
      </c>
      <c r="F184" s="191" t="s">
        <v>242</v>
      </c>
      <c r="G184" s="192" t="s">
        <v>210</v>
      </c>
      <c r="H184" s="193">
        <v>3.31</v>
      </c>
      <c r="I184" s="194"/>
      <c r="J184" s="195">
        <f>ROUND(I184*H184,2)</f>
        <v>0</v>
      </c>
      <c r="K184" s="196"/>
      <c r="L184" s="38"/>
      <c r="M184" s="197" t="s">
        <v>1</v>
      </c>
      <c r="N184" s="198" t="s">
        <v>38</v>
      </c>
      <c r="O184" s="70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1" t="s">
        <v>176</v>
      </c>
      <c r="AT184" s="201" t="s">
        <v>138</v>
      </c>
      <c r="AU184" s="201" t="s">
        <v>77</v>
      </c>
      <c r="AY184" s="16" t="s">
        <v>137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6" t="s">
        <v>77</v>
      </c>
      <c r="BK184" s="202">
        <f>ROUND(I184*H184,2)</f>
        <v>0</v>
      </c>
      <c r="BL184" s="16" t="s">
        <v>176</v>
      </c>
      <c r="BM184" s="201" t="s">
        <v>243</v>
      </c>
    </row>
    <row r="185" spans="1:65" s="12" customFormat="1" ht="15">
      <c r="B185" s="175"/>
      <c r="C185" s="176"/>
      <c r="D185" s="177" t="s">
        <v>72</v>
      </c>
      <c r="E185" s="178" t="s">
        <v>244</v>
      </c>
      <c r="F185" s="178" t="s">
        <v>245</v>
      </c>
      <c r="G185" s="176"/>
      <c r="H185" s="176"/>
      <c r="I185" s="179"/>
      <c r="J185" s="180">
        <f>BK185</f>
        <v>0</v>
      </c>
      <c r="K185" s="176"/>
      <c r="L185" s="181"/>
      <c r="M185" s="182"/>
      <c r="N185" s="183"/>
      <c r="O185" s="183"/>
      <c r="P185" s="184">
        <f>SUM(P186:P195)</f>
        <v>0</v>
      </c>
      <c r="Q185" s="183"/>
      <c r="R185" s="184">
        <f>SUM(R186:R195)</f>
        <v>0</v>
      </c>
      <c r="S185" s="183"/>
      <c r="T185" s="185">
        <f>SUM(T186:T195)</f>
        <v>0</v>
      </c>
      <c r="AR185" s="186" t="s">
        <v>81</v>
      </c>
      <c r="AT185" s="187" t="s">
        <v>72</v>
      </c>
      <c r="AU185" s="187" t="s">
        <v>73</v>
      </c>
      <c r="AY185" s="186" t="s">
        <v>137</v>
      </c>
      <c r="BK185" s="188">
        <f>SUM(BK186:BK195)</f>
        <v>0</v>
      </c>
    </row>
    <row r="186" spans="1:65" s="2" customFormat="1" ht="12">
      <c r="A186" s="33"/>
      <c r="B186" s="34"/>
      <c r="C186" s="189" t="s">
        <v>195</v>
      </c>
      <c r="D186" s="189" t="s">
        <v>138</v>
      </c>
      <c r="E186" s="190" t="s">
        <v>246</v>
      </c>
      <c r="F186" s="191" t="s">
        <v>247</v>
      </c>
      <c r="G186" s="192" t="s">
        <v>160</v>
      </c>
      <c r="H186" s="193">
        <v>15.4</v>
      </c>
      <c r="I186" s="194"/>
      <c r="J186" s="195">
        <f>ROUND(I186*H186,2)</f>
        <v>0</v>
      </c>
      <c r="K186" s="196"/>
      <c r="L186" s="38"/>
      <c r="M186" s="197" t="s">
        <v>1</v>
      </c>
      <c r="N186" s="198" t="s">
        <v>38</v>
      </c>
      <c r="O186" s="70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1" t="s">
        <v>176</v>
      </c>
      <c r="AT186" s="201" t="s">
        <v>138</v>
      </c>
      <c r="AU186" s="201" t="s">
        <v>77</v>
      </c>
      <c r="AY186" s="16" t="s">
        <v>137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6" t="s">
        <v>77</v>
      </c>
      <c r="BK186" s="202">
        <f>ROUND(I186*H186,2)</f>
        <v>0</v>
      </c>
      <c r="BL186" s="16" t="s">
        <v>176</v>
      </c>
      <c r="BM186" s="201" t="s">
        <v>248</v>
      </c>
    </row>
    <row r="187" spans="1:65" s="2" customFormat="1" ht="12">
      <c r="A187" s="33"/>
      <c r="B187" s="34"/>
      <c r="C187" s="189" t="s">
        <v>249</v>
      </c>
      <c r="D187" s="189" t="s">
        <v>138</v>
      </c>
      <c r="E187" s="190" t="s">
        <v>250</v>
      </c>
      <c r="F187" s="191" t="s">
        <v>251</v>
      </c>
      <c r="G187" s="192" t="s">
        <v>160</v>
      </c>
      <c r="H187" s="193">
        <v>25.5</v>
      </c>
      <c r="I187" s="194"/>
      <c r="J187" s="195">
        <f>ROUND(I187*H187,2)</f>
        <v>0</v>
      </c>
      <c r="K187" s="196"/>
      <c r="L187" s="38"/>
      <c r="M187" s="197" t="s">
        <v>1</v>
      </c>
      <c r="N187" s="198" t="s">
        <v>38</v>
      </c>
      <c r="O187" s="7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1" t="s">
        <v>176</v>
      </c>
      <c r="AT187" s="201" t="s">
        <v>138</v>
      </c>
      <c r="AU187" s="201" t="s">
        <v>77</v>
      </c>
      <c r="AY187" s="16" t="s">
        <v>137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6" t="s">
        <v>77</v>
      </c>
      <c r="BK187" s="202">
        <f>ROUND(I187*H187,2)</f>
        <v>0</v>
      </c>
      <c r="BL187" s="16" t="s">
        <v>176</v>
      </c>
      <c r="BM187" s="201" t="s">
        <v>252</v>
      </c>
    </row>
    <row r="188" spans="1:65" s="2" customFormat="1" ht="12">
      <c r="A188" s="33"/>
      <c r="B188" s="34"/>
      <c r="C188" s="189" t="s">
        <v>202</v>
      </c>
      <c r="D188" s="189" t="s">
        <v>138</v>
      </c>
      <c r="E188" s="190" t="s">
        <v>253</v>
      </c>
      <c r="F188" s="191" t="s">
        <v>254</v>
      </c>
      <c r="G188" s="192" t="s">
        <v>201</v>
      </c>
      <c r="H188" s="193">
        <v>4</v>
      </c>
      <c r="I188" s="194"/>
      <c r="J188" s="195">
        <f>ROUND(I188*H188,2)</f>
        <v>0</v>
      </c>
      <c r="K188" s="196"/>
      <c r="L188" s="38"/>
      <c r="M188" s="197" t="s">
        <v>1</v>
      </c>
      <c r="N188" s="198" t="s">
        <v>38</v>
      </c>
      <c r="O188" s="70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1" t="s">
        <v>176</v>
      </c>
      <c r="AT188" s="201" t="s">
        <v>138</v>
      </c>
      <c r="AU188" s="201" t="s">
        <v>77</v>
      </c>
      <c r="AY188" s="16" t="s">
        <v>137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77</v>
      </c>
      <c r="BK188" s="202">
        <f>ROUND(I188*H188,2)</f>
        <v>0</v>
      </c>
      <c r="BL188" s="16" t="s">
        <v>176</v>
      </c>
      <c r="BM188" s="201" t="s">
        <v>255</v>
      </c>
    </row>
    <row r="189" spans="1:65" s="2" customFormat="1" ht="12">
      <c r="A189" s="33"/>
      <c r="B189" s="34"/>
      <c r="C189" s="189" t="s">
        <v>256</v>
      </c>
      <c r="D189" s="189" t="s">
        <v>138</v>
      </c>
      <c r="E189" s="190" t="s">
        <v>257</v>
      </c>
      <c r="F189" s="191" t="s">
        <v>258</v>
      </c>
      <c r="G189" s="192" t="s">
        <v>141</v>
      </c>
      <c r="H189" s="193">
        <v>2.5</v>
      </c>
      <c r="I189" s="194"/>
      <c r="J189" s="195">
        <f>ROUND(I189*H189,2)</f>
        <v>0</v>
      </c>
      <c r="K189" s="196"/>
      <c r="L189" s="38"/>
      <c r="M189" s="197" t="s">
        <v>1</v>
      </c>
      <c r="N189" s="198" t="s">
        <v>38</v>
      </c>
      <c r="O189" s="7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1" t="s">
        <v>176</v>
      </c>
      <c r="AT189" s="201" t="s">
        <v>138</v>
      </c>
      <c r="AU189" s="201" t="s">
        <v>77</v>
      </c>
      <c r="AY189" s="16" t="s">
        <v>137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6" t="s">
        <v>77</v>
      </c>
      <c r="BK189" s="202">
        <f>ROUND(I189*H189,2)</f>
        <v>0</v>
      </c>
      <c r="BL189" s="16" t="s">
        <v>176</v>
      </c>
      <c r="BM189" s="201" t="s">
        <v>259</v>
      </c>
    </row>
    <row r="190" spans="1:65" s="2" customFormat="1" ht="12">
      <c r="A190" s="33"/>
      <c r="B190" s="34"/>
      <c r="C190" s="189" t="s">
        <v>205</v>
      </c>
      <c r="D190" s="189" t="s">
        <v>138</v>
      </c>
      <c r="E190" s="190" t="s">
        <v>260</v>
      </c>
      <c r="F190" s="191" t="s">
        <v>261</v>
      </c>
      <c r="G190" s="192" t="s">
        <v>160</v>
      </c>
      <c r="H190" s="193">
        <v>37.6</v>
      </c>
      <c r="I190" s="194"/>
      <c r="J190" s="195">
        <f>ROUND(I190*H190,2)</f>
        <v>0</v>
      </c>
      <c r="K190" s="196"/>
      <c r="L190" s="38"/>
      <c r="M190" s="197" t="s">
        <v>1</v>
      </c>
      <c r="N190" s="198" t="s">
        <v>38</v>
      </c>
      <c r="O190" s="70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1" t="s">
        <v>176</v>
      </c>
      <c r="AT190" s="201" t="s">
        <v>138</v>
      </c>
      <c r="AU190" s="201" t="s">
        <v>77</v>
      </c>
      <c r="AY190" s="16" t="s">
        <v>137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6" t="s">
        <v>77</v>
      </c>
      <c r="BK190" s="202">
        <f>ROUND(I190*H190,2)</f>
        <v>0</v>
      </c>
      <c r="BL190" s="16" t="s">
        <v>176</v>
      </c>
      <c r="BM190" s="201" t="s">
        <v>262</v>
      </c>
    </row>
    <row r="191" spans="1:65" s="13" customFormat="1">
      <c r="B191" s="203"/>
      <c r="C191" s="204"/>
      <c r="D191" s="205" t="s">
        <v>147</v>
      </c>
      <c r="E191" s="206" t="s">
        <v>1</v>
      </c>
      <c r="F191" s="207" t="s">
        <v>263</v>
      </c>
      <c r="G191" s="204"/>
      <c r="H191" s="208">
        <v>37.6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147</v>
      </c>
      <c r="AU191" s="214" t="s">
        <v>77</v>
      </c>
      <c r="AV191" s="13" t="s">
        <v>81</v>
      </c>
      <c r="AW191" s="13" t="s">
        <v>30</v>
      </c>
      <c r="AX191" s="13" t="s">
        <v>73</v>
      </c>
      <c r="AY191" s="214" t="s">
        <v>137</v>
      </c>
    </row>
    <row r="192" spans="1:65" s="14" customFormat="1">
      <c r="B192" s="215"/>
      <c r="C192" s="216"/>
      <c r="D192" s="205" t="s">
        <v>147</v>
      </c>
      <c r="E192" s="217" t="s">
        <v>1</v>
      </c>
      <c r="F192" s="218" t="s">
        <v>149</v>
      </c>
      <c r="G192" s="216"/>
      <c r="H192" s="219">
        <v>37.6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147</v>
      </c>
      <c r="AU192" s="225" t="s">
        <v>77</v>
      </c>
      <c r="AV192" s="14" t="s">
        <v>142</v>
      </c>
      <c r="AW192" s="14" t="s">
        <v>30</v>
      </c>
      <c r="AX192" s="14" t="s">
        <v>77</v>
      </c>
      <c r="AY192" s="225" t="s">
        <v>137</v>
      </c>
    </row>
    <row r="193" spans="1:65" s="2" customFormat="1" ht="24">
      <c r="A193" s="33"/>
      <c r="B193" s="34"/>
      <c r="C193" s="189" t="s">
        <v>264</v>
      </c>
      <c r="D193" s="189" t="s">
        <v>138</v>
      </c>
      <c r="E193" s="190" t="s">
        <v>265</v>
      </c>
      <c r="F193" s="191" t="s">
        <v>266</v>
      </c>
      <c r="G193" s="192" t="s">
        <v>160</v>
      </c>
      <c r="H193" s="193">
        <v>11.4</v>
      </c>
      <c r="I193" s="194"/>
      <c r="J193" s="195">
        <f>ROUND(I193*H193,2)</f>
        <v>0</v>
      </c>
      <c r="K193" s="196"/>
      <c r="L193" s="38"/>
      <c r="M193" s="197" t="s">
        <v>1</v>
      </c>
      <c r="N193" s="198" t="s">
        <v>38</v>
      </c>
      <c r="O193" s="7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1" t="s">
        <v>176</v>
      </c>
      <c r="AT193" s="201" t="s">
        <v>138</v>
      </c>
      <c r="AU193" s="201" t="s">
        <v>77</v>
      </c>
      <c r="AY193" s="16" t="s">
        <v>137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77</v>
      </c>
      <c r="BK193" s="202">
        <f>ROUND(I193*H193,2)</f>
        <v>0</v>
      </c>
      <c r="BL193" s="16" t="s">
        <v>176</v>
      </c>
      <c r="BM193" s="201" t="s">
        <v>267</v>
      </c>
    </row>
    <row r="194" spans="1:65" s="2" customFormat="1" ht="24">
      <c r="A194" s="33"/>
      <c r="B194" s="34"/>
      <c r="C194" s="189" t="s">
        <v>211</v>
      </c>
      <c r="D194" s="189" t="s">
        <v>138</v>
      </c>
      <c r="E194" s="190" t="s">
        <v>268</v>
      </c>
      <c r="F194" s="191" t="s">
        <v>269</v>
      </c>
      <c r="G194" s="192" t="s">
        <v>160</v>
      </c>
      <c r="H194" s="193">
        <v>2.88</v>
      </c>
      <c r="I194" s="194"/>
      <c r="J194" s="195">
        <f>ROUND(I194*H194,2)</f>
        <v>0</v>
      </c>
      <c r="K194" s="196"/>
      <c r="L194" s="38"/>
      <c r="M194" s="197" t="s">
        <v>1</v>
      </c>
      <c r="N194" s="198" t="s">
        <v>38</v>
      </c>
      <c r="O194" s="70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01" t="s">
        <v>176</v>
      </c>
      <c r="AT194" s="201" t="s">
        <v>138</v>
      </c>
      <c r="AU194" s="201" t="s">
        <v>77</v>
      </c>
      <c r="AY194" s="16" t="s">
        <v>137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6" t="s">
        <v>77</v>
      </c>
      <c r="BK194" s="202">
        <f>ROUND(I194*H194,2)</f>
        <v>0</v>
      </c>
      <c r="BL194" s="16" t="s">
        <v>176</v>
      </c>
      <c r="BM194" s="201" t="s">
        <v>135</v>
      </c>
    </row>
    <row r="195" spans="1:65" s="2" customFormat="1" ht="12">
      <c r="A195" s="33"/>
      <c r="B195" s="34"/>
      <c r="C195" s="189" t="s">
        <v>270</v>
      </c>
      <c r="D195" s="189" t="s">
        <v>138</v>
      </c>
      <c r="E195" s="190" t="s">
        <v>271</v>
      </c>
      <c r="F195" s="191" t="s">
        <v>272</v>
      </c>
      <c r="G195" s="192" t="s">
        <v>210</v>
      </c>
      <c r="H195" s="193">
        <v>0.42</v>
      </c>
      <c r="I195" s="194"/>
      <c r="J195" s="195">
        <f>ROUND(I195*H195,2)</f>
        <v>0</v>
      </c>
      <c r="K195" s="196"/>
      <c r="L195" s="38"/>
      <c r="M195" s="197" t="s">
        <v>1</v>
      </c>
      <c r="N195" s="198" t="s">
        <v>38</v>
      </c>
      <c r="O195" s="7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1" t="s">
        <v>176</v>
      </c>
      <c r="AT195" s="201" t="s">
        <v>138</v>
      </c>
      <c r="AU195" s="201" t="s">
        <v>77</v>
      </c>
      <c r="AY195" s="16" t="s">
        <v>137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6" t="s">
        <v>77</v>
      </c>
      <c r="BK195" s="202">
        <f>ROUND(I195*H195,2)</f>
        <v>0</v>
      </c>
      <c r="BL195" s="16" t="s">
        <v>176</v>
      </c>
      <c r="BM195" s="201" t="s">
        <v>143</v>
      </c>
    </row>
    <row r="196" spans="1:65" s="12" customFormat="1" ht="15">
      <c r="B196" s="175"/>
      <c r="C196" s="176"/>
      <c r="D196" s="177" t="s">
        <v>72</v>
      </c>
      <c r="E196" s="178" t="s">
        <v>273</v>
      </c>
      <c r="F196" s="178" t="s">
        <v>274</v>
      </c>
      <c r="G196" s="176"/>
      <c r="H196" s="176"/>
      <c r="I196" s="179"/>
      <c r="J196" s="180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81</v>
      </c>
      <c r="AT196" s="187" t="s">
        <v>72</v>
      </c>
      <c r="AU196" s="187" t="s">
        <v>73</v>
      </c>
      <c r="AY196" s="186" t="s">
        <v>137</v>
      </c>
      <c r="BK196" s="188">
        <f>BK197</f>
        <v>0</v>
      </c>
    </row>
    <row r="197" spans="1:65" s="2" customFormat="1" ht="12">
      <c r="A197" s="33"/>
      <c r="B197" s="34"/>
      <c r="C197" s="189" t="s">
        <v>216</v>
      </c>
      <c r="D197" s="189" t="s">
        <v>138</v>
      </c>
      <c r="E197" s="190" t="s">
        <v>157</v>
      </c>
      <c r="F197" s="191" t="s">
        <v>275</v>
      </c>
      <c r="G197" s="192" t="s">
        <v>141</v>
      </c>
      <c r="H197" s="193">
        <v>3.6</v>
      </c>
      <c r="I197" s="194"/>
      <c r="J197" s="195">
        <f>ROUND(I197*H197,2)</f>
        <v>0</v>
      </c>
      <c r="K197" s="196"/>
      <c r="L197" s="38"/>
      <c r="M197" s="197" t="s">
        <v>1</v>
      </c>
      <c r="N197" s="198" t="s">
        <v>38</v>
      </c>
      <c r="O197" s="70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1" t="s">
        <v>176</v>
      </c>
      <c r="AT197" s="201" t="s">
        <v>138</v>
      </c>
      <c r="AU197" s="201" t="s">
        <v>77</v>
      </c>
      <c r="AY197" s="16" t="s">
        <v>137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6" t="s">
        <v>77</v>
      </c>
      <c r="BK197" s="202">
        <f>ROUND(I197*H197,2)</f>
        <v>0</v>
      </c>
      <c r="BL197" s="16" t="s">
        <v>176</v>
      </c>
      <c r="BM197" s="201" t="s">
        <v>276</v>
      </c>
    </row>
    <row r="198" spans="1:65" s="12" customFormat="1" ht="15">
      <c r="B198" s="175"/>
      <c r="C198" s="176"/>
      <c r="D198" s="177" t="s">
        <v>72</v>
      </c>
      <c r="E198" s="178" t="s">
        <v>277</v>
      </c>
      <c r="F198" s="178" t="s">
        <v>278</v>
      </c>
      <c r="G198" s="176"/>
      <c r="H198" s="176"/>
      <c r="I198" s="179"/>
      <c r="J198" s="180">
        <f>BK198</f>
        <v>0</v>
      </c>
      <c r="K198" s="176"/>
      <c r="L198" s="181"/>
      <c r="M198" s="182"/>
      <c r="N198" s="183"/>
      <c r="O198" s="183"/>
      <c r="P198" s="184">
        <f>SUM(P199:P200)</f>
        <v>0</v>
      </c>
      <c r="Q198" s="183"/>
      <c r="R198" s="184">
        <f>SUM(R199:R200)</f>
        <v>0</v>
      </c>
      <c r="S198" s="183"/>
      <c r="T198" s="185">
        <f>SUM(T199:T200)</f>
        <v>0</v>
      </c>
      <c r="AR198" s="186" t="s">
        <v>77</v>
      </c>
      <c r="AT198" s="187" t="s">
        <v>72</v>
      </c>
      <c r="AU198" s="187" t="s">
        <v>73</v>
      </c>
      <c r="AY198" s="186" t="s">
        <v>137</v>
      </c>
      <c r="BK198" s="188">
        <f>SUM(BK199:BK200)</f>
        <v>0</v>
      </c>
    </row>
    <row r="199" spans="1:65" s="2" customFormat="1" ht="12">
      <c r="A199" s="33"/>
      <c r="B199" s="34"/>
      <c r="C199" s="189" t="s">
        <v>279</v>
      </c>
      <c r="D199" s="189" t="s">
        <v>138</v>
      </c>
      <c r="E199" s="190" t="s">
        <v>178</v>
      </c>
      <c r="F199" s="191" t="s">
        <v>280</v>
      </c>
      <c r="G199" s="192" t="s">
        <v>204</v>
      </c>
      <c r="H199" s="193">
        <v>1</v>
      </c>
      <c r="I199" s="194">
        <f>'1.1.2 - Ústřední topení'!J34</f>
        <v>0</v>
      </c>
      <c r="J199" s="195">
        <f>ROUND(I199*H199,2)</f>
        <v>0</v>
      </c>
      <c r="K199" s="196"/>
      <c r="L199" s="38"/>
      <c r="M199" s="197" t="s">
        <v>1</v>
      </c>
      <c r="N199" s="198" t="s">
        <v>38</v>
      </c>
      <c r="O199" s="70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1" t="s">
        <v>142</v>
      </c>
      <c r="AT199" s="201" t="s">
        <v>138</v>
      </c>
      <c r="AU199" s="201" t="s">
        <v>77</v>
      </c>
      <c r="AY199" s="16" t="s">
        <v>137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6" t="s">
        <v>77</v>
      </c>
      <c r="BK199" s="202">
        <f>ROUND(I199*H199,2)</f>
        <v>0</v>
      </c>
      <c r="BL199" s="16" t="s">
        <v>142</v>
      </c>
      <c r="BM199" s="201" t="s">
        <v>281</v>
      </c>
    </row>
    <row r="200" spans="1:65" s="2" customFormat="1" ht="12">
      <c r="A200" s="33"/>
      <c r="B200" s="34"/>
      <c r="C200" s="189" t="s">
        <v>220</v>
      </c>
      <c r="D200" s="189" t="s">
        <v>138</v>
      </c>
      <c r="E200" s="190" t="s">
        <v>189</v>
      </c>
      <c r="F200" s="191" t="s">
        <v>282</v>
      </c>
      <c r="G200" s="192" t="s">
        <v>204</v>
      </c>
      <c r="H200" s="193">
        <v>1</v>
      </c>
      <c r="I200" s="194">
        <f>'1.1.1 - Plynovod'!J34</f>
        <v>0</v>
      </c>
      <c r="J200" s="195">
        <f>ROUND(I200*H200,2)</f>
        <v>0</v>
      </c>
      <c r="K200" s="196"/>
      <c r="L200" s="38"/>
      <c r="M200" s="197" t="s">
        <v>1</v>
      </c>
      <c r="N200" s="198" t="s">
        <v>38</v>
      </c>
      <c r="O200" s="70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01" t="s">
        <v>142</v>
      </c>
      <c r="AT200" s="201" t="s">
        <v>138</v>
      </c>
      <c r="AU200" s="201" t="s">
        <v>77</v>
      </c>
      <c r="AY200" s="16" t="s">
        <v>137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6" t="s">
        <v>77</v>
      </c>
      <c r="BK200" s="202">
        <f>ROUND(I200*H200,2)</f>
        <v>0</v>
      </c>
      <c r="BL200" s="16" t="s">
        <v>142</v>
      </c>
      <c r="BM200" s="201" t="s">
        <v>283</v>
      </c>
    </row>
    <row r="201" spans="1:65" s="12" customFormat="1" ht="15">
      <c r="B201" s="175"/>
      <c r="C201" s="176"/>
      <c r="D201" s="177" t="s">
        <v>72</v>
      </c>
      <c r="E201" s="178" t="s">
        <v>284</v>
      </c>
      <c r="F201" s="178" t="s">
        <v>285</v>
      </c>
      <c r="G201" s="176"/>
      <c r="H201" s="176"/>
      <c r="I201" s="179"/>
      <c r="J201" s="180">
        <f>BK201</f>
        <v>0</v>
      </c>
      <c r="K201" s="176"/>
      <c r="L201" s="181"/>
      <c r="M201" s="182"/>
      <c r="N201" s="183"/>
      <c r="O201" s="183"/>
      <c r="P201" s="184">
        <f>P202+P204+P206</f>
        <v>0</v>
      </c>
      <c r="Q201" s="183"/>
      <c r="R201" s="184">
        <f>R202+R204+R206</f>
        <v>0</v>
      </c>
      <c r="S201" s="183"/>
      <c r="T201" s="185">
        <f>T202+T204+T206</f>
        <v>0</v>
      </c>
      <c r="AR201" s="186" t="s">
        <v>157</v>
      </c>
      <c r="AT201" s="187" t="s">
        <v>72</v>
      </c>
      <c r="AU201" s="187" t="s">
        <v>73</v>
      </c>
      <c r="AY201" s="186" t="s">
        <v>137</v>
      </c>
      <c r="BK201" s="188">
        <f>BK202+BK204+BK206</f>
        <v>0</v>
      </c>
    </row>
    <row r="202" spans="1:65" s="12" customFormat="1" ht="12.75">
      <c r="B202" s="175"/>
      <c r="C202" s="176"/>
      <c r="D202" s="177" t="s">
        <v>72</v>
      </c>
      <c r="E202" s="226" t="s">
        <v>286</v>
      </c>
      <c r="F202" s="226" t="s">
        <v>287</v>
      </c>
      <c r="G202" s="176"/>
      <c r="H202" s="176"/>
      <c r="I202" s="179"/>
      <c r="J202" s="227">
        <f>BK202</f>
        <v>0</v>
      </c>
      <c r="K202" s="176"/>
      <c r="L202" s="181"/>
      <c r="M202" s="182"/>
      <c r="N202" s="183"/>
      <c r="O202" s="183"/>
      <c r="P202" s="184">
        <f>P203</f>
        <v>0</v>
      </c>
      <c r="Q202" s="183"/>
      <c r="R202" s="184">
        <f>R203</f>
        <v>0</v>
      </c>
      <c r="S202" s="183"/>
      <c r="T202" s="185">
        <f>T203</f>
        <v>0</v>
      </c>
      <c r="AR202" s="186" t="s">
        <v>157</v>
      </c>
      <c r="AT202" s="187" t="s">
        <v>72</v>
      </c>
      <c r="AU202" s="187" t="s">
        <v>77</v>
      </c>
      <c r="AY202" s="186" t="s">
        <v>137</v>
      </c>
      <c r="BK202" s="188">
        <f>BK203</f>
        <v>0</v>
      </c>
    </row>
    <row r="203" spans="1:65" s="2" customFormat="1" ht="12">
      <c r="A203" s="33"/>
      <c r="B203" s="34"/>
      <c r="C203" s="189" t="s">
        <v>288</v>
      </c>
      <c r="D203" s="189" t="s">
        <v>138</v>
      </c>
      <c r="E203" s="190" t="s">
        <v>289</v>
      </c>
      <c r="F203" s="191" t="s">
        <v>287</v>
      </c>
      <c r="G203" s="192" t="s">
        <v>290</v>
      </c>
      <c r="H203" s="193">
        <v>1</v>
      </c>
      <c r="I203" s="194"/>
      <c r="J203" s="195">
        <f>ROUND(I203*H203,2)</f>
        <v>0</v>
      </c>
      <c r="K203" s="196"/>
      <c r="L203" s="38"/>
      <c r="M203" s="197" t="s">
        <v>1</v>
      </c>
      <c r="N203" s="198" t="s">
        <v>38</v>
      </c>
      <c r="O203" s="70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01" t="s">
        <v>291</v>
      </c>
      <c r="AT203" s="201" t="s">
        <v>138</v>
      </c>
      <c r="AU203" s="201" t="s">
        <v>81</v>
      </c>
      <c r="AY203" s="16" t="s">
        <v>137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6" t="s">
        <v>77</v>
      </c>
      <c r="BK203" s="202">
        <f>ROUND(I203*H203,2)</f>
        <v>0</v>
      </c>
      <c r="BL203" s="16" t="s">
        <v>291</v>
      </c>
      <c r="BM203" s="201" t="s">
        <v>292</v>
      </c>
    </row>
    <row r="204" spans="1:65" s="12" customFormat="1" ht="12.75">
      <c r="B204" s="175"/>
      <c r="C204" s="176"/>
      <c r="D204" s="177" t="s">
        <v>72</v>
      </c>
      <c r="E204" s="226" t="s">
        <v>293</v>
      </c>
      <c r="F204" s="226" t="s">
        <v>294</v>
      </c>
      <c r="G204" s="176"/>
      <c r="H204" s="176"/>
      <c r="I204" s="179"/>
      <c r="J204" s="227">
        <f>BK204</f>
        <v>0</v>
      </c>
      <c r="K204" s="176"/>
      <c r="L204" s="181"/>
      <c r="M204" s="182"/>
      <c r="N204" s="183"/>
      <c r="O204" s="183"/>
      <c r="P204" s="184">
        <f>P205</f>
        <v>0</v>
      </c>
      <c r="Q204" s="183"/>
      <c r="R204" s="184">
        <f>R205</f>
        <v>0</v>
      </c>
      <c r="S204" s="183"/>
      <c r="T204" s="185">
        <f>T205</f>
        <v>0</v>
      </c>
      <c r="AR204" s="186" t="s">
        <v>157</v>
      </c>
      <c r="AT204" s="187" t="s">
        <v>72</v>
      </c>
      <c r="AU204" s="187" t="s">
        <v>77</v>
      </c>
      <c r="AY204" s="186" t="s">
        <v>137</v>
      </c>
      <c r="BK204" s="188">
        <f>BK205</f>
        <v>0</v>
      </c>
    </row>
    <row r="205" spans="1:65" s="2" customFormat="1" ht="12">
      <c r="A205" s="33"/>
      <c r="B205" s="34"/>
      <c r="C205" s="189">
        <v>36</v>
      </c>
      <c r="D205" s="189" t="s">
        <v>138</v>
      </c>
      <c r="E205" s="190" t="s">
        <v>296</v>
      </c>
      <c r="F205" s="191" t="s">
        <v>297</v>
      </c>
      <c r="G205" s="192" t="s">
        <v>290</v>
      </c>
      <c r="H205" s="193">
        <v>1</v>
      </c>
      <c r="I205" s="194"/>
      <c r="J205" s="195">
        <f>ROUND(I205*H205,2)</f>
        <v>0</v>
      </c>
      <c r="K205" s="196"/>
      <c r="L205" s="38"/>
      <c r="M205" s="197" t="s">
        <v>1</v>
      </c>
      <c r="N205" s="198" t="s">
        <v>38</v>
      </c>
      <c r="O205" s="70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01" t="s">
        <v>291</v>
      </c>
      <c r="AT205" s="201" t="s">
        <v>138</v>
      </c>
      <c r="AU205" s="201" t="s">
        <v>81</v>
      </c>
      <c r="AY205" s="16" t="s">
        <v>137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6" t="s">
        <v>77</v>
      </c>
      <c r="BK205" s="202">
        <f>ROUND(I205*H205,2)</f>
        <v>0</v>
      </c>
      <c r="BL205" s="16" t="s">
        <v>291</v>
      </c>
      <c r="BM205" s="201" t="s">
        <v>298</v>
      </c>
    </row>
    <row r="206" spans="1:65" s="12" customFormat="1" ht="12.75">
      <c r="B206" s="175"/>
      <c r="C206" s="176"/>
      <c r="D206" s="177" t="s">
        <v>72</v>
      </c>
      <c r="E206" s="226" t="s">
        <v>299</v>
      </c>
      <c r="F206" s="226" t="s">
        <v>300</v>
      </c>
      <c r="G206" s="176"/>
      <c r="H206" s="176"/>
      <c r="I206" s="179"/>
      <c r="J206" s="227">
        <f>BK206</f>
        <v>0</v>
      </c>
      <c r="K206" s="176"/>
      <c r="L206" s="181"/>
      <c r="M206" s="182"/>
      <c r="N206" s="183"/>
      <c r="O206" s="183"/>
      <c r="P206" s="184">
        <f>P207</f>
        <v>0</v>
      </c>
      <c r="Q206" s="183"/>
      <c r="R206" s="184">
        <f>R207</f>
        <v>0</v>
      </c>
      <c r="S206" s="183"/>
      <c r="T206" s="185">
        <f>T207</f>
        <v>0</v>
      </c>
      <c r="AR206" s="186" t="s">
        <v>157</v>
      </c>
      <c r="AT206" s="187" t="s">
        <v>72</v>
      </c>
      <c r="AU206" s="187" t="s">
        <v>77</v>
      </c>
      <c r="AY206" s="186" t="s">
        <v>137</v>
      </c>
      <c r="BK206" s="188">
        <f>BK207</f>
        <v>0</v>
      </c>
    </row>
    <row r="207" spans="1:65" s="2" customFormat="1" ht="12">
      <c r="A207" s="33"/>
      <c r="B207" s="34"/>
      <c r="C207" s="189">
        <v>37</v>
      </c>
      <c r="D207" s="189" t="s">
        <v>138</v>
      </c>
      <c r="E207" s="190" t="s">
        <v>301</v>
      </c>
      <c r="F207" s="191" t="s">
        <v>300</v>
      </c>
      <c r="G207" s="192" t="s">
        <v>290</v>
      </c>
      <c r="H207" s="193">
        <v>1</v>
      </c>
      <c r="I207" s="194"/>
      <c r="J207" s="195">
        <f>ROUND(I207*H207,2)</f>
        <v>0</v>
      </c>
      <c r="K207" s="196"/>
      <c r="L207" s="38"/>
      <c r="M207" s="228" t="s">
        <v>1</v>
      </c>
      <c r="N207" s="229" t="s">
        <v>38</v>
      </c>
      <c r="O207" s="230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01" t="s">
        <v>291</v>
      </c>
      <c r="AT207" s="201" t="s">
        <v>138</v>
      </c>
      <c r="AU207" s="201" t="s">
        <v>81</v>
      </c>
      <c r="AY207" s="16" t="s">
        <v>137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6" t="s">
        <v>77</v>
      </c>
      <c r="BK207" s="202">
        <f>ROUND(I207*H207,2)</f>
        <v>0</v>
      </c>
      <c r="BL207" s="16" t="s">
        <v>291</v>
      </c>
      <c r="BM207" s="201" t="s">
        <v>302</v>
      </c>
    </row>
    <row r="208" spans="1:65" s="2" customFormat="1">
      <c r="A208" s="33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38"/>
      <c r="M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</sheetData>
  <sheetProtection password="835E" sheet="1" objects="1" scenarios="1" formatColumns="0" formatRows="0" autoFilter="0"/>
  <autoFilter ref="C133:K207" xr:uid="{00000000-0009-0000-0000-000001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7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89</v>
      </c>
    </row>
    <row r="3" spans="1:46" s="1" customForma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1:46" s="1" customFormat="1" ht="18">
      <c r="B4" s="19"/>
      <c r="D4" s="116" t="s">
        <v>98</v>
      </c>
      <c r="L4" s="19"/>
      <c r="M4" s="117" t="s">
        <v>10</v>
      </c>
      <c r="AT4" s="16" t="s">
        <v>4</v>
      </c>
    </row>
    <row r="5" spans="1:46" s="1" customFormat="1">
      <c r="B5" s="19"/>
      <c r="L5" s="19"/>
    </row>
    <row r="6" spans="1:46" s="1" customFormat="1" ht="12.75">
      <c r="B6" s="19"/>
      <c r="D6" s="118" t="s">
        <v>16</v>
      </c>
      <c r="L6" s="19"/>
    </row>
    <row r="7" spans="1:46" s="1" customFormat="1" ht="12.75">
      <c r="B7" s="19"/>
      <c r="E7" s="298" t="str">
        <f>'Rekapitulace stavby'!K6</f>
        <v>Stavební úpravy a přístavba budovy, Palackého 440, Šťáhlavy</v>
      </c>
      <c r="F7" s="299"/>
      <c r="G7" s="299"/>
      <c r="H7" s="299"/>
      <c r="L7" s="19"/>
    </row>
    <row r="8" spans="1:46" ht="12.75">
      <c r="B8" s="19"/>
      <c r="D8" s="118" t="s">
        <v>99</v>
      </c>
      <c r="L8" s="19"/>
    </row>
    <row r="9" spans="1:46" s="1" customFormat="1">
      <c r="B9" s="19"/>
      <c r="E9" s="298" t="s">
        <v>100</v>
      </c>
      <c r="F9" s="276"/>
      <c r="G9" s="276"/>
      <c r="H9" s="276"/>
      <c r="L9" s="19"/>
    </row>
    <row r="10" spans="1:46" s="1" customFormat="1" ht="12.75">
      <c r="B10" s="19"/>
      <c r="D10" s="118" t="s">
        <v>101</v>
      </c>
      <c r="L10" s="19"/>
    </row>
    <row r="11" spans="1:46" s="2" customFormat="1">
      <c r="A11" s="33"/>
      <c r="B11" s="38"/>
      <c r="C11" s="33"/>
      <c r="D11" s="33"/>
      <c r="E11" s="306" t="s">
        <v>102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.75">
      <c r="A12" s="33"/>
      <c r="B12" s="38"/>
      <c r="C12" s="33"/>
      <c r="D12" s="118" t="s">
        <v>1312</v>
      </c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>
      <c r="A13" s="33"/>
      <c r="B13" s="38"/>
      <c r="C13" s="33"/>
      <c r="D13" s="33"/>
      <c r="E13" s="301" t="s">
        <v>303</v>
      </c>
      <c r="F13" s="300"/>
      <c r="G13" s="300"/>
      <c r="H13" s="300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.75">
      <c r="A15" s="33"/>
      <c r="B15" s="38"/>
      <c r="C15" s="33"/>
      <c r="D15" s="118" t="s">
        <v>18</v>
      </c>
      <c r="E15" s="33"/>
      <c r="F15" s="108" t="s">
        <v>1</v>
      </c>
      <c r="G15" s="33"/>
      <c r="H15" s="33"/>
      <c r="I15" s="118" t="s">
        <v>19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.75">
      <c r="A16" s="33"/>
      <c r="B16" s="38"/>
      <c r="C16" s="33"/>
      <c r="D16" s="118" t="s">
        <v>20</v>
      </c>
      <c r="E16" s="33"/>
      <c r="F16" s="108" t="s">
        <v>21</v>
      </c>
      <c r="G16" s="33"/>
      <c r="H16" s="33"/>
      <c r="I16" s="118" t="s">
        <v>22</v>
      </c>
      <c r="J16" s="119" t="str">
        <f>'Rekapitulace stavby'!AN8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.75">
      <c r="A18" s="33"/>
      <c r="B18" s="38"/>
      <c r="C18" s="33"/>
      <c r="D18" s="118" t="s">
        <v>23</v>
      </c>
      <c r="E18" s="33"/>
      <c r="F18" s="33"/>
      <c r="G18" s="33"/>
      <c r="H18" s="33"/>
      <c r="I18" s="118" t="s">
        <v>24</v>
      </c>
      <c r="J18" s="108" t="str">
        <f>IF('Rekapitulace stavby'!AN10="","",'Rekapitulace stavby'!AN10)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.75">
      <c r="A19" s="33"/>
      <c r="B19" s="38"/>
      <c r="C19" s="33"/>
      <c r="D19" s="33"/>
      <c r="E19" s="108" t="str">
        <f>IF('Rekapitulace stavby'!E11="","",'Rekapitulace stavby'!E11)</f>
        <v>Obec Šťáhlavy</v>
      </c>
      <c r="F19" s="33"/>
      <c r="G19" s="33"/>
      <c r="H19" s="33"/>
      <c r="I19" s="118" t="s">
        <v>26</v>
      </c>
      <c r="J19" s="108" t="str">
        <f>IF('Rekapitulace stavby'!AN11="","",'Rekapitulace stavby'!AN11)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.75">
      <c r="A21" s="33"/>
      <c r="B21" s="38"/>
      <c r="C21" s="33"/>
      <c r="D21" s="118" t="s">
        <v>27</v>
      </c>
      <c r="E21" s="33"/>
      <c r="F21" s="33"/>
      <c r="G21" s="33"/>
      <c r="H21" s="33"/>
      <c r="I21" s="118" t="s">
        <v>24</v>
      </c>
      <c r="J21" s="29" t="str">
        <f>'Rekapitulace stavby'!AN13</f>
        <v>Vyplň údaj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.75">
      <c r="A22" s="33"/>
      <c r="B22" s="38"/>
      <c r="C22" s="33"/>
      <c r="D22" s="33"/>
      <c r="E22" s="302" t="str">
        <f>'Rekapitulace stavby'!E14</f>
        <v>Vyplň údaj</v>
      </c>
      <c r="F22" s="303"/>
      <c r="G22" s="303"/>
      <c r="H22" s="303"/>
      <c r="I22" s="118" t="s">
        <v>26</v>
      </c>
      <c r="J22" s="29" t="str">
        <f>'Rekapitulace stavby'!AN14</f>
        <v>Vyplň údaj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.75">
      <c r="A24" s="33"/>
      <c r="B24" s="38"/>
      <c r="C24" s="33"/>
      <c r="D24" s="118" t="s">
        <v>29</v>
      </c>
      <c r="E24" s="33"/>
      <c r="F24" s="33"/>
      <c r="G24" s="33"/>
      <c r="H24" s="33"/>
      <c r="I24" s="118" t="s">
        <v>24</v>
      </c>
      <c r="J24" s="108" t="str">
        <f>IF('Rekapitulace stavby'!AN16="","",'Rekapitulace stavby'!AN16)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.75">
      <c r="A25" s="33"/>
      <c r="B25" s="38"/>
      <c r="C25" s="33"/>
      <c r="D25" s="33"/>
      <c r="E25" s="108" t="str">
        <f>IF('Rekapitulace stavby'!E17="","",'Rekapitulace stavby'!E17)</f>
        <v xml:space="preserve"> </v>
      </c>
      <c r="F25" s="33"/>
      <c r="G25" s="33"/>
      <c r="H25" s="33"/>
      <c r="I25" s="118" t="s">
        <v>26</v>
      </c>
      <c r="J25" s="108" t="str">
        <f>IF('Rekapitulace stavby'!AN17="","",'Rekapitulace stavby'!AN17)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.75">
      <c r="A27" s="33"/>
      <c r="B27" s="38"/>
      <c r="C27" s="33"/>
      <c r="D27" s="118" t="s">
        <v>31</v>
      </c>
      <c r="E27" s="33"/>
      <c r="F27" s="33"/>
      <c r="G27" s="33"/>
      <c r="H27" s="33"/>
      <c r="I27" s="118" t="s">
        <v>24</v>
      </c>
      <c r="J27" s="108" t="str">
        <f>IF('Rekapitulace stavby'!AN19="","",'Rekapitulace stavby'!AN19)</f>
        <v/>
      </c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.75">
      <c r="A28" s="33"/>
      <c r="B28" s="38"/>
      <c r="C28" s="33"/>
      <c r="D28" s="33"/>
      <c r="E28" s="108" t="str">
        <f>IF('Rekapitulace stavby'!E20="","",'Rekapitulace stavby'!E20)</f>
        <v xml:space="preserve"> </v>
      </c>
      <c r="F28" s="33"/>
      <c r="G28" s="33"/>
      <c r="H28" s="33"/>
      <c r="I28" s="118" t="s">
        <v>26</v>
      </c>
      <c r="J28" s="108" t="str">
        <f>IF('Rekapitulace stavby'!AN20="","",'Rekapitulace stavby'!AN20)</f>
        <v/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>
      <c r="A29" s="33"/>
      <c r="B29" s="38"/>
      <c r="C29" s="33"/>
      <c r="D29" s="33"/>
      <c r="E29" s="33"/>
      <c r="F29" s="33"/>
      <c r="G29" s="33"/>
      <c r="H29" s="33"/>
      <c r="I29" s="33"/>
      <c r="J29" s="33"/>
      <c r="K29" s="3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.75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2.75">
      <c r="A31" s="120"/>
      <c r="B31" s="121"/>
      <c r="C31" s="120"/>
      <c r="D31" s="120"/>
      <c r="E31" s="304" t="s">
        <v>1</v>
      </c>
      <c r="F31" s="304"/>
      <c r="G31" s="304"/>
      <c r="H31" s="304"/>
      <c r="I31" s="120"/>
      <c r="J31" s="120"/>
      <c r="K31" s="120"/>
      <c r="L31" s="122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>
      <c r="A32" s="33"/>
      <c r="B32" s="38"/>
      <c r="C32" s="33"/>
      <c r="D32" s="33"/>
      <c r="E32" s="33"/>
      <c r="F32" s="33"/>
      <c r="G32" s="33"/>
      <c r="H32" s="33"/>
      <c r="I32" s="33"/>
      <c r="J32" s="33"/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5.75">
      <c r="A34" s="33"/>
      <c r="B34" s="38"/>
      <c r="C34" s="33"/>
      <c r="D34" s="124" t="s">
        <v>33</v>
      </c>
      <c r="E34" s="33"/>
      <c r="F34" s="33"/>
      <c r="G34" s="33"/>
      <c r="H34" s="33"/>
      <c r="I34" s="33"/>
      <c r="J34" s="125">
        <f>ROUND(J132,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>
      <c r="A35" s="33"/>
      <c r="B35" s="38"/>
      <c r="C35" s="33"/>
      <c r="D35" s="123"/>
      <c r="E35" s="123"/>
      <c r="F35" s="123"/>
      <c r="G35" s="123"/>
      <c r="H35" s="123"/>
      <c r="I35" s="123"/>
      <c r="J35" s="123"/>
      <c r="K35" s="12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2.75">
      <c r="A36" s="33"/>
      <c r="B36" s="38"/>
      <c r="C36" s="33"/>
      <c r="D36" s="33"/>
      <c r="E36" s="33"/>
      <c r="F36" s="126" t="s">
        <v>35</v>
      </c>
      <c r="G36" s="33"/>
      <c r="H36" s="33"/>
      <c r="I36" s="126" t="s">
        <v>34</v>
      </c>
      <c r="J36" s="126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2.75">
      <c r="A37" s="33"/>
      <c r="B37" s="38"/>
      <c r="C37" s="33"/>
      <c r="D37" s="127" t="s">
        <v>37</v>
      </c>
      <c r="E37" s="118" t="s">
        <v>38</v>
      </c>
      <c r="F37" s="128">
        <f>ROUND((SUM(BE132:BE166)),  2)</f>
        <v>0</v>
      </c>
      <c r="G37" s="33"/>
      <c r="H37" s="33"/>
      <c r="I37" s="129">
        <v>0.21</v>
      </c>
      <c r="J37" s="128">
        <f>ROUND(((SUM(BE132:BE166))*I37),  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.75">
      <c r="A38" s="33"/>
      <c r="B38" s="38"/>
      <c r="C38" s="33"/>
      <c r="D38" s="33"/>
      <c r="E38" s="118" t="s">
        <v>39</v>
      </c>
      <c r="F38" s="128">
        <f>ROUND((SUM(BF132:BF166)),  2)</f>
        <v>0</v>
      </c>
      <c r="G38" s="33"/>
      <c r="H38" s="33"/>
      <c r="I38" s="129">
        <v>0.15</v>
      </c>
      <c r="J38" s="128">
        <f>ROUND(((SUM(BF132:BF166))*I38),  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2.75">
      <c r="A39" s="33"/>
      <c r="B39" s="38"/>
      <c r="C39" s="33"/>
      <c r="D39" s="33"/>
      <c r="E39" s="118" t="s">
        <v>40</v>
      </c>
      <c r="F39" s="128">
        <f>ROUND((SUM(BG132:BG166)),  2)</f>
        <v>0</v>
      </c>
      <c r="G39" s="33"/>
      <c r="H39" s="33"/>
      <c r="I39" s="129">
        <v>0.21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.75">
      <c r="A40" s="33"/>
      <c r="B40" s="38"/>
      <c r="C40" s="33"/>
      <c r="D40" s="33"/>
      <c r="E40" s="118" t="s">
        <v>41</v>
      </c>
      <c r="F40" s="128">
        <f>ROUND((SUM(BH132:BH166)),  2)</f>
        <v>0</v>
      </c>
      <c r="G40" s="33"/>
      <c r="H40" s="33"/>
      <c r="I40" s="129">
        <v>0.15</v>
      </c>
      <c r="J40" s="128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2.75">
      <c r="A41" s="33"/>
      <c r="B41" s="38"/>
      <c r="C41" s="33"/>
      <c r="D41" s="33"/>
      <c r="E41" s="118" t="s">
        <v>42</v>
      </c>
      <c r="F41" s="128">
        <f>ROUND((SUM(BI132:BI166)),  2)</f>
        <v>0</v>
      </c>
      <c r="G41" s="33"/>
      <c r="H41" s="33"/>
      <c r="I41" s="129">
        <v>0</v>
      </c>
      <c r="J41" s="128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15.75">
      <c r="A43" s="33"/>
      <c r="B43" s="38"/>
      <c r="C43" s="130"/>
      <c r="D43" s="131" t="s">
        <v>43</v>
      </c>
      <c r="E43" s="132"/>
      <c r="F43" s="132"/>
      <c r="G43" s="133" t="s">
        <v>44</v>
      </c>
      <c r="H43" s="134" t="s">
        <v>45</v>
      </c>
      <c r="I43" s="132"/>
      <c r="J43" s="135">
        <f>SUM(J34:J41)</f>
        <v>0</v>
      </c>
      <c r="K43" s="13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>
      <c r="B45" s="19"/>
      <c r="L45" s="19"/>
    </row>
    <row r="46" spans="1:31" s="1" customFormat="1">
      <c r="B46" s="19"/>
      <c r="L46" s="19"/>
    </row>
    <row r="47" spans="1:31" s="1" customFormat="1">
      <c r="B47" s="19"/>
      <c r="L47" s="19"/>
    </row>
    <row r="48" spans="1:31" s="1" customFormat="1">
      <c r="B48" s="19"/>
      <c r="L48" s="19"/>
    </row>
    <row r="49" spans="1:31" s="1" customFormat="1">
      <c r="B49" s="19"/>
      <c r="L49" s="19"/>
    </row>
    <row r="50" spans="1:31" s="2" customFormat="1" ht="12.75">
      <c r="B50" s="50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8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75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.75">
      <c r="A85" s="33"/>
      <c r="B85" s="34"/>
      <c r="C85" s="35"/>
      <c r="D85" s="35"/>
      <c r="E85" s="296" t="str">
        <f>E7</f>
        <v>Stavební úpravy a přístavba budovy, Palackého 440, Šťáhlavy</v>
      </c>
      <c r="F85" s="297"/>
      <c r="G85" s="297"/>
      <c r="H85" s="29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.75">
      <c r="B86" s="20"/>
      <c r="C86" s="28" t="s">
        <v>99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1" customFormat="1">
      <c r="B87" s="20"/>
      <c r="C87" s="21"/>
      <c r="D87" s="21"/>
      <c r="E87" s="296" t="s">
        <v>100</v>
      </c>
      <c r="F87" s="261"/>
      <c r="G87" s="261"/>
      <c r="H87" s="261"/>
      <c r="I87" s="21"/>
      <c r="J87" s="21"/>
      <c r="K87" s="21"/>
      <c r="L87" s="19"/>
    </row>
    <row r="88" spans="1:31" s="1" customFormat="1" ht="12.75">
      <c r="B88" s="20"/>
      <c r="C88" s="28" t="s">
        <v>101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>
      <c r="A89" s="33"/>
      <c r="B89" s="34"/>
      <c r="C89" s="35"/>
      <c r="D89" s="35"/>
      <c r="E89" s="305" t="s">
        <v>102</v>
      </c>
      <c r="F89" s="295"/>
      <c r="G89" s="295"/>
      <c r="H89" s="295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.75">
      <c r="A90" s="33"/>
      <c r="B90" s="34"/>
      <c r="C90" s="28" t="s">
        <v>1312</v>
      </c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>
      <c r="A91" s="33"/>
      <c r="B91" s="34"/>
      <c r="C91" s="35"/>
      <c r="D91" s="35"/>
      <c r="E91" s="254" t="str">
        <f>E13</f>
        <v>1.1.1 - Plynovod</v>
      </c>
      <c r="F91" s="295"/>
      <c r="G91" s="295"/>
      <c r="H91" s="29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.75">
      <c r="A93" s="33"/>
      <c r="B93" s="34"/>
      <c r="C93" s="28" t="s">
        <v>20</v>
      </c>
      <c r="D93" s="35"/>
      <c r="E93" s="35"/>
      <c r="F93" s="26" t="str">
        <f>F16</f>
        <v xml:space="preserve"> </v>
      </c>
      <c r="G93" s="35"/>
      <c r="H93" s="35"/>
      <c r="I93" s="28" t="s">
        <v>22</v>
      </c>
      <c r="J93" s="65" t="str">
        <f>IF(J16="","",J16)</f>
        <v>Vyplň údaj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.75">
      <c r="A95" s="33"/>
      <c r="B95" s="34"/>
      <c r="C95" s="28" t="s">
        <v>23</v>
      </c>
      <c r="D95" s="35"/>
      <c r="E95" s="35"/>
      <c r="F95" s="26" t="str">
        <f>E19</f>
        <v>Obec Šťáhlavy</v>
      </c>
      <c r="G95" s="35"/>
      <c r="H95" s="35"/>
      <c r="I95" s="28" t="s">
        <v>29</v>
      </c>
      <c r="J95" s="31" t="str">
        <f>E25</f>
        <v xml:space="preserve"> </v>
      </c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2.75">
      <c r="A96" s="33"/>
      <c r="B96" s="34"/>
      <c r="C96" s="28" t="s">
        <v>27</v>
      </c>
      <c r="D96" s="35"/>
      <c r="E96" s="35"/>
      <c r="F96" s="26" t="str">
        <f>IF(E22="","",E22)</f>
        <v>Vyplň údaj</v>
      </c>
      <c r="G96" s="35"/>
      <c r="H96" s="35"/>
      <c r="I96" s="28" t="s">
        <v>31</v>
      </c>
      <c r="J96" s="31" t="str">
        <f>E28</f>
        <v xml:space="preserve"> 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12">
      <c r="A98" s="33"/>
      <c r="B98" s="34"/>
      <c r="C98" s="148" t="s">
        <v>104</v>
      </c>
      <c r="D98" s="149"/>
      <c r="E98" s="149"/>
      <c r="F98" s="149"/>
      <c r="G98" s="149"/>
      <c r="H98" s="149"/>
      <c r="I98" s="149"/>
      <c r="J98" s="150" t="s">
        <v>105</v>
      </c>
      <c r="K98" s="149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15.75">
      <c r="A100" s="33"/>
      <c r="B100" s="34"/>
      <c r="C100" s="151" t="s">
        <v>106</v>
      </c>
      <c r="D100" s="35"/>
      <c r="E100" s="35"/>
      <c r="F100" s="35"/>
      <c r="G100" s="35"/>
      <c r="H100" s="35"/>
      <c r="I100" s="35"/>
      <c r="J100" s="83">
        <f>J132</f>
        <v>0</v>
      </c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6" t="s">
        <v>107</v>
      </c>
    </row>
    <row r="101" spans="1:47" s="9" customFormat="1" ht="15">
      <c r="B101" s="152"/>
      <c r="C101" s="153"/>
      <c r="D101" s="154" t="s">
        <v>304</v>
      </c>
      <c r="E101" s="155"/>
      <c r="F101" s="155"/>
      <c r="G101" s="155"/>
      <c r="H101" s="155"/>
      <c r="I101" s="155"/>
      <c r="J101" s="156">
        <f>J133</f>
        <v>0</v>
      </c>
      <c r="K101" s="153"/>
      <c r="L101" s="157"/>
    </row>
    <row r="102" spans="1:47" s="9" customFormat="1" ht="15">
      <c r="B102" s="152"/>
      <c r="C102" s="153"/>
      <c r="D102" s="154" t="s">
        <v>305</v>
      </c>
      <c r="E102" s="155"/>
      <c r="F102" s="155"/>
      <c r="G102" s="155"/>
      <c r="H102" s="155"/>
      <c r="I102" s="155"/>
      <c r="J102" s="156">
        <f>J143</f>
        <v>0</v>
      </c>
      <c r="K102" s="153"/>
      <c r="L102" s="157"/>
    </row>
    <row r="103" spans="1:47" s="9" customFormat="1" ht="15">
      <c r="B103" s="152"/>
      <c r="C103" s="153"/>
      <c r="D103" s="154" t="s">
        <v>306</v>
      </c>
      <c r="E103" s="155"/>
      <c r="F103" s="155"/>
      <c r="G103" s="155"/>
      <c r="H103" s="155"/>
      <c r="I103" s="155"/>
      <c r="J103" s="156">
        <f>J145</f>
        <v>0</v>
      </c>
      <c r="K103" s="153"/>
      <c r="L103" s="157"/>
    </row>
    <row r="104" spans="1:47" s="9" customFormat="1" ht="15">
      <c r="B104" s="152"/>
      <c r="C104" s="153"/>
      <c r="D104" s="154" t="s">
        <v>307</v>
      </c>
      <c r="E104" s="155"/>
      <c r="F104" s="155"/>
      <c r="G104" s="155"/>
      <c r="H104" s="155"/>
      <c r="I104" s="155"/>
      <c r="J104" s="156">
        <f>J147</f>
        <v>0</v>
      </c>
      <c r="K104" s="153"/>
      <c r="L104" s="157"/>
    </row>
    <row r="105" spans="1:47" s="9" customFormat="1" ht="15">
      <c r="B105" s="152"/>
      <c r="C105" s="153"/>
      <c r="D105" s="154" t="s">
        <v>308</v>
      </c>
      <c r="E105" s="155"/>
      <c r="F105" s="155"/>
      <c r="G105" s="155"/>
      <c r="H105" s="155"/>
      <c r="I105" s="155"/>
      <c r="J105" s="156">
        <f>J160</f>
        <v>0</v>
      </c>
      <c r="K105" s="153"/>
      <c r="L105" s="157"/>
    </row>
    <row r="106" spans="1:47" s="9" customFormat="1" ht="15">
      <c r="B106" s="152"/>
      <c r="C106" s="153"/>
      <c r="D106" s="154" t="s">
        <v>118</v>
      </c>
      <c r="E106" s="155"/>
      <c r="F106" s="155"/>
      <c r="G106" s="155"/>
      <c r="H106" s="155"/>
      <c r="I106" s="155"/>
      <c r="J106" s="156">
        <f>J162</f>
        <v>0</v>
      </c>
      <c r="K106" s="153"/>
      <c r="L106" s="157"/>
    </row>
    <row r="107" spans="1:47" s="10" customFormat="1" ht="12.75">
      <c r="B107" s="158"/>
      <c r="C107" s="102"/>
      <c r="D107" s="159" t="s">
        <v>119</v>
      </c>
      <c r="E107" s="160"/>
      <c r="F107" s="160"/>
      <c r="G107" s="160"/>
      <c r="H107" s="160"/>
      <c r="I107" s="160"/>
      <c r="J107" s="161">
        <f>J163</f>
        <v>0</v>
      </c>
      <c r="K107" s="102"/>
      <c r="L107" s="162"/>
    </row>
    <row r="108" spans="1:47" s="10" customFormat="1" ht="12.75">
      <c r="B108" s="158"/>
      <c r="C108" s="102"/>
      <c r="D108" s="159" t="s">
        <v>121</v>
      </c>
      <c r="E108" s="160"/>
      <c r="F108" s="160"/>
      <c r="G108" s="160"/>
      <c r="H108" s="160"/>
      <c r="I108" s="160"/>
      <c r="J108" s="161">
        <f>J165</f>
        <v>0</v>
      </c>
      <c r="K108" s="102"/>
      <c r="L108" s="162"/>
    </row>
    <row r="109" spans="1:47" s="2" customForma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>
      <c r="A114" s="33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8">
      <c r="A115" s="33"/>
      <c r="B115" s="34"/>
      <c r="C115" s="22" t="s">
        <v>122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.75">
      <c r="A117" s="33"/>
      <c r="B117" s="34"/>
      <c r="C117" s="28" t="s">
        <v>16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.75">
      <c r="A118" s="33"/>
      <c r="B118" s="34"/>
      <c r="C118" s="35"/>
      <c r="D118" s="35"/>
      <c r="E118" s="296" t="str">
        <f>E7</f>
        <v>Stavební úpravy a přístavba budovy, Palackého 440, Šťáhlavy</v>
      </c>
      <c r="F118" s="297"/>
      <c r="G118" s="297"/>
      <c r="H118" s="297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.75">
      <c r="B119" s="20"/>
      <c r="C119" s="28" t="s">
        <v>99</v>
      </c>
      <c r="D119" s="21"/>
      <c r="E119" s="21"/>
      <c r="F119" s="21"/>
      <c r="G119" s="21"/>
      <c r="H119" s="21"/>
      <c r="I119" s="21"/>
      <c r="J119" s="21"/>
      <c r="K119" s="21"/>
      <c r="L119" s="19"/>
    </row>
    <row r="120" spans="1:31" s="1" customFormat="1">
      <c r="B120" s="20"/>
      <c r="C120" s="21"/>
      <c r="D120" s="21"/>
      <c r="E120" s="296" t="s">
        <v>100</v>
      </c>
      <c r="F120" s="261"/>
      <c r="G120" s="261"/>
      <c r="H120" s="261"/>
      <c r="I120" s="21"/>
      <c r="J120" s="21"/>
      <c r="K120" s="21"/>
      <c r="L120" s="19"/>
    </row>
    <row r="121" spans="1:31" s="1" customFormat="1" ht="12.75">
      <c r="B121" s="20"/>
      <c r="C121" s="28" t="s">
        <v>101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>
      <c r="A122" s="33"/>
      <c r="B122" s="34"/>
      <c r="C122" s="35"/>
      <c r="D122" s="35"/>
      <c r="E122" s="305" t="s">
        <v>102</v>
      </c>
      <c r="F122" s="295"/>
      <c r="G122" s="295"/>
      <c r="H122" s="29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.75">
      <c r="A123" s="33"/>
      <c r="B123" s="34"/>
      <c r="C123" s="28" t="s">
        <v>1312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>
      <c r="A124" s="33"/>
      <c r="B124" s="34"/>
      <c r="C124" s="35"/>
      <c r="D124" s="35"/>
      <c r="E124" s="254" t="str">
        <f>E13</f>
        <v>1.1.1 - Plynovod</v>
      </c>
      <c r="F124" s="295"/>
      <c r="G124" s="295"/>
      <c r="H124" s="29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.75">
      <c r="A126" s="33"/>
      <c r="B126" s="34"/>
      <c r="C126" s="28" t="s">
        <v>20</v>
      </c>
      <c r="D126" s="35"/>
      <c r="E126" s="35"/>
      <c r="F126" s="26" t="str">
        <f>F16</f>
        <v xml:space="preserve"> </v>
      </c>
      <c r="G126" s="35"/>
      <c r="H126" s="35"/>
      <c r="I126" s="28" t="s">
        <v>22</v>
      </c>
      <c r="J126" s="65" t="str">
        <f>IF(J16="","",J16)</f>
        <v>Vyplň údaj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.75">
      <c r="A128" s="33"/>
      <c r="B128" s="34"/>
      <c r="C128" s="28" t="s">
        <v>23</v>
      </c>
      <c r="D128" s="35"/>
      <c r="E128" s="35"/>
      <c r="F128" s="26" t="str">
        <f>E19</f>
        <v>Obec Šťáhlavy</v>
      </c>
      <c r="G128" s="35"/>
      <c r="H128" s="35"/>
      <c r="I128" s="28" t="s">
        <v>29</v>
      </c>
      <c r="J128" s="31" t="str">
        <f>E25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2.75">
      <c r="A129" s="33"/>
      <c r="B129" s="34"/>
      <c r="C129" s="28" t="s">
        <v>27</v>
      </c>
      <c r="D129" s="35"/>
      <c r="E129" s="35"/>
      <c r="F129" s="26" t="str">
        <f>IF(E22="","",E22)</f>
        <v>Vyplň údaj</v>
      </c>
      <c r="G129" s="35"/>
      <c r="H129" s="35"/>
      <c r="I129" s="28" t="s">
        <v>31</v>
      </c>
      <c r="J129" s="31" t="str">
        <f>E28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4">
      <c r="A131" s="163"/>
      <c r="B131" s="164"/>
      <c r="C131" s="165" t="s">
        <v>123</v>
      </c>
      <c r="D131" s="166" t="s">
        <v>58</v>
      </c>
      <c r="E131" s="166" t="s">
        <v>54</v>
      </c>
      <c r="F131" s="166" t="s">
        <v>55</v>
      </c>
      <c r="G131" s="166" t="s">
        <v>124</v>
      </c>
      <c r="H131" s="166" t="s">
        <v>125</v>
      </c>
      <c r="I131" s="166" t="s">
        <v>126</v>
      </c>
      <c r="J131" s="167" t="s">
        <v>105</v>
      </c>
      <c r="K131" s="168" t="s">
        <v>127</v>
      </c>
      <c r="L131" s="169"/>
      <c r="M131" s="74" t="s">
        <v>1</v>
      </c>
      <c r="N131" s="75" t="s">
        <v>37</v>
      </c>
      <c r="O131" s="75" t="s">
        <v>128</v>
      </c>
      <c r="P131" s="75" t="s">
        <v>129</v>
      </c>
      <c r="Q131" s="75" t="s">
        <v>130</v>
      </c>
      <c r="R131" s="75" t="s">
        <v>131</v>
      </c>
      <c r="S131" s="75" t="s">
        <v>132</v>
      </c>
      <c r="T131" s="76" t="s">
        <v>133</v>
      </c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</row>
    <row r="132" spans="1:65" s="2" customFormat="1" ht="15.75">
      <c r="A132" s="33"/>
      <c r="B132" s="34"/>
      <c r="C132" s="81" t="s">
        <v>134</v>
      </c>
      <c r="D132" s="35"/>
      <c r="E132" s="35"/>
      <c r="F132" s="35"/>
      <c r="G132" s="35"/>
      <c r="H132" s="35"/>
      <c r="I132" s="35"/>
      <c r="J132" s="170">
        <f>BK132</f>
        <v>0</v>
      </c>
      <c r="K132" s="35"/>
      <c r="L132" s="38"/>
      <c r="M132" s="77"/>
      <c r="N132" s="171"/>
      <c r="O132" s="78"/>
      <c r="P132" s="172">
        <f>P133+P143+P145+P147+P160+P162</f>
        <v>0</v>
      </c>
      <c r="Q132" s="78"/>
      <c r="R132" s="172">
        <f>R133+R143+R145+R147+R160+R162</f>
        <v>0</v>
      </c>
      <c r="S132" s="78"/>
      <c r="T132" s="173">
        <f>T133+T143+T145+T147+T160+T162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72</v>
      </c>
      <c r="AU132" s="16" t="s">
        <v>107</v>
      </c>
      <c r="BK132" s="174">
        <f>BK133+BK143+BK145+BK147+BK160+BK162</f>
        <v>0</v>
      </c>
    </row>
    <row r="133" spans="1:65" s="12" customFormat="1" ht="15">
      <c r="B133" s="175"/>
      <c r="C133" s="176"/>
      <c r="D133" s="177" t="s">
        <v>72</v>
      </c>
      <c r="E133" s="178" t="s">
        <v>309</v>
      </c>
      <c r="F133" s="178" t="s">
        <v>310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SUM(P134:P142)</f>
        <v>0</v>
      </c>
      <c r="Q133" s="183"/>
      <c r="R133" s="184">
        <f>SUM(R134:R142)</f>
        <v>0</v>
      </c>
      <c r="S133" s="183"/>
      <c r="T133" s="185">
        <f>SUM(T134:T142)</f>
        <v>0</v>
      </c>
      <c r="AR133" s="186" t="s">
        <v>77</v>
      </c>
      <c r="AT133" s="187" t="s">
        <v>72</v>
      </c>
      <c r="AU133" s="187" t="s">
        <v>73</v>
      </c>
      <c r="AY133" s="186" t="s">
        <v>137</v>
      </c>
      <c r="BK133" s="188">
        <f>SUM(BK134:BK142)</f>
        <v>0</v>
      </c>
    </row>
    <row r="134" spans="1:65" s="2" customFormat="1" ht="24">
      <c r="A134" s="33"/>
      <c r="B134" s="34"/>
      <c r="C134" s="189" t="s">
        <v>77</v>
      </c>
      <c r="D134" s="189" t="s">
        <v>138</v>
      </c>
      <c r="E134" s="190" t="s">
        <v>311</v>
      </c>
      <c r="F134" s="191" t="s">
        <v>312</v>
      </c>
      <c r="G134" s="192" t="s">
        <v>313</v>
      </c>
      <c r="H134" s="193">
        <v>1.8</v>
      </c>
      <c r="I134" s="194"/>
      <c r="J134" s="195">
        <f t="shared" ref="J134:J142" si="0">ROUND(I134*H134,2)</f>
        <v>0</v>
      </c>
      <c r="K134" s="196"/>
      <c r="L134" s="38"/>
      <c r="M134" s="197" t="s">
        <v>1</v>
      </c>
      <c r="N134" s="198" t="s">
        <v>38</v>
      </c>
      <c r="O134" s="70"/>
      <c r="P134" s="199">
        <f t="shared" ref="P134:P142" si="1">O134*H134</f>
        <v>0</v>
      </c>
      <c r="Q134" s="199">
        <v>0</v>
      </c>
      <c r="R134" s="199">
        <f t="shared" ref="R134:R142" si="2">Q134*H134</f>
        <v>0</v>
      </c>
      <c r="S134" s="199">
        <v>0</v>
      </c>
      <c r="T134" s="200">
        <f t="shared" ref="T134:T142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1" t="s">
        <v>142</v>
      </c>
      <c r="AT134" s="201" t="s">
        <v>138</v>
      </c>
      <c r="AU134" s="201" t="s">
        <v>77</v>
      </c>
      <c r="AY134" s="16" t="s">
        <v>137</v>
      </c>
      <c r="BE134" s="202">
        <f t="shared" ref="BE134:BE142" si="4">IF(N134="základní",J134,0)</f>
        <v>0</v>
      </c>
      <c r="BF134" s="202">
        <f t="shared" ref="BF134:BF142" si="5">IF(N134="snížená",J134,0)</f>
        <v>0</v>
      </c>
      <c r="BG134" s="202">
        <f t="shared" ref="BG134:BG142" si="6">IF(N134="zákl. přenesená",J134,0)</f>
        <v>0</v>
      </c>
      <c r="BH134" s="202">
        <f t="shared" ref="BH134:BH142" si="7">IF(N134="sníž. přenesená",J134,0)</f>
        <v>0</v>
      </c>
      <c r="BI134" s="202">
        <f t="shared" ref="BI134:BI142" si="8">IF(N134="nulová",J134,0)</f>
        <v>0</v>
      </c>
      <c r="BJ134" s="16" t="s">
        <v>77</v>
      </c>
      <c r="BK134" s="202">
        <f t="shared" ref="BK134:BK142" si="9">ROUND(I134*H134,2)</f>
        <v>0</v>
      </c>
      <c r="BL134" s="16" t="s">
        <v>142</v>
      </c>
      <c r="BM134" s="201" t="s">
        <v>81</v>
      </c>
    </row>
    <row r="135" spans="1:65" s="2" customFormat="1" ht="24">
      <c r="A135" s="33"/>
      <c r="B135" s="34"/>
      <c r="C135" s="189" t="s">
        <v>81</v>
      </c>
      <c r="D135" s="189" t="s">
        <v>138</v>
      </c>
      <c r="E135" s="190" t="s">
        <v>314</v>
      </c>
      <c r="F135" s="191" t="s">
        <v>315</v>
      </c>
      <c r="G135" s="192" t="s">
        <v>313</v>
      </c>
      <c r="H135" s="193">
        <v>0.9</v>
      </c>
      <c r="I135" s="194"/>
      <c r="J135" s="195">
        <f t="shared" si="0"/>
        <v>0</v>
      </c>
      <c r="K135" s="196"/>
      <c r="L135" s="38"/>
      <c r="M135" s="197" t="s">
        <v>1</v>
      </c>
      <c r="N135" s="198" t="s">
        <v>38</v>
      </c>
      <c r="O135" s="70"/>
      <c r="P135" s="199">
        <f t="shared" si="1"/>
        <v>0</v>
      </c>
      <c r="Q135" s="199">
        <v>0</v>
      </c>
      <c r="R135" s="199">
        <f t="shared" si="2"/>
        <v>0</v>
      </c>
      <c r="S135" s="199">
        <v>0</v>
      </c>
      <c r="T135" s="20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1" t="s">
        <v>142</v>
      </c>
      <c r="AT135" s="201" t="s">
        <v>138</v>
      </c>
      <c r="AU135" s="201" t="s">
        <v>77</v>
      </c>
      <c r="AY135" s="16" t="s">
        <v>137</v>
      </c>
      <c r="BE135" s="202">
        <f t="shared" si="4"/>
        <v>0</v>
      </c>
      <c r="BF135" s="202">
        <f t="shared" si="5"/>
        <v>0</v>
      </c>
      <c r="BG135" s="202">
        <f t="shared" si="6"/>
        <v>0</v>
      </c>
      <c r="BH135" s="202">
        <f t="shared" si="7"/>
        <v>0</v>
      </c>
      <c r="BI135" s="202">
        <f t="shared" si="8"/>
        <v>0</v>
      </c>
      <c r="BJ135" s="16" t="s">
        <v>77</v>
      </c>
      <c r="BK135" s="202">
        <f t="shared" si="9"/>
        <v>0</v>
      </c>
      <c r="BL135" s="16" t="s">
        <v>142</v>
      </c>
      <c r="BM135" s="201" t="s">
        <v>142</v>
      </c>
    </row>
    <row r="136" spans="1:65" s="2" customFormat="1" ht="24">
      <c r="A136" s="33"/>
      <c r="B136" s="34"/>
      <c r="C136" s="189" t="s">
        <v>87</v>
      </c>
      <c r="D136" s="189" t="s">
        <v>138</v>
      </c>
      <c r="E136" s="190" t="s">
        <v>316</v>
      </c>
      <c r="F136" s="191" t="s">
        <v>317</v>
      </c>
      <c r="G136" s="192" t="s">
        <v>313</v>
      </c>
      <c r="H136" s="193">
        <v>0.6</v>
      </c>
      <c r="I136" s="194"/>
      <c r="J136" s="195">
        <f t="shared" si="0"/>
        <v>0</v>
      </c>
      <c r="K136" s="196"/>
      <c r="L136" s="38"/>
      <c r="M136" s="197" t="s">
        <v>1</v>
      </c>
      <c r="N136" s="198" t="s">
        <v>38</v>
      </c>
      <c r="O136" s="70"/>
      <c r="P136" s="199">
        <f t="shared" si="1"/>
        <v>0</v>
      </c>
      <c r="Q136" s="199">
        <v>0</v>
      </c>
      <c r="R136" s="199">
        <f t="shared" si="2"/>
        <v>0</v>
      </c>
      <c r="S136" s="199">
        <v>0</v>
      </c>
      <c r="T136" s="20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1" t="s">
        <v>142</v>
      </c>
      <c r="AT136" s="201" t="s">
        <v>138</v>
      </c>
      <c r="AU136" s="201" t="s">
        <v>77</v>
      </c>
      <c r="AY136" s="16" t="s">
        <v>137</v>
      </c>
      <c r="BE136" s="202">
        <f t="shared" si="4"/>
        <v>0</v>
      </c>
      <c r="BF136" s="202">
        <f t="shared" si="5"/>
        <v>0</v>
      </c>
      <c r="BG136" s="202">
        <f t="shared" si="6"/>
        <v>0</v>
      </c>
      <c r="BH136" s="202">
        <f t="shared" si="7"/>
        <v>0</v>
      </c>
      <c r="BI136" s="202">
        <f t="shared" si="8"/>
        <v>0</v>
      </c>
      <c r="BJ136" s="16" t="s">
        <v>77</v>
      </c>
      <c r="BK136" s="202">
        <f t="shared" si="9"/>
        <v>0</v>
      </c>
      <c r="BL136" s="16" t="s">
        <v>142</v>
      </c>
      <c r="BM136" s="201" t="s">
        <v>152</v>
      </c>
    </row>
    <row r="137" spans="1:65" s="2" customFormat="1" ht="12">
      <c r="A137" s="33"/>
      <c r="B137" s="34"/>
      <c r="C137" s="189" t="s">
        <v>142</v>
      </c>
      <c r="D137" s="189" t="s">
        <v>138</v>
      </c>
      <c r="E137" s="190" t="s">
        <v>318</v>
      </c>
      <c r="F137" s="191" t="s">
        <v>319</v>
      </c>
      <c r="G137" s="192" t="s">
        <v>313</v>
      </c>
      <c r="H137" s="193">
        <v>0.6</v>
      </c>
      <c r="I137" s="194"/>
      <c r="J137" s="195">
        <f t="shared" si="0"/>
        <v>0</v>
      </c>
      <c r="K137" s="196"/>
      <c r="L137" s="38"/>
      <c r="M137" s="197" t="s">
        <v>1</v>
      </c>
      <c r="N137" s="198" t="s">
        <v>38</v>
      </c>
      <c r="O137" s="70"/>
      <c r="P137" s="199">
        <f t="shared" si="1"/>
        <v>0</v>
      </c>
      <c r="Q137" s="199">
        <v>0</v>
      </c>
      <c r="R137" s="199">
        <f t="shared" si="2"/>
        <v>0</v>
      </c>
      <c r="S137" s="199">
        <v>0</v>
      </c>
      <c r="T137" s="20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142</v>
      </c>
      <c r="AT137" s="201" t="s">
        <v>138</v>
      </c>
      <c r="AU137" s="201" t="s">
        <v>77</v>
      </c>
      <c r="AY137" s="16" t="s">
        <v>137</v>
      </c>
      <c r="BE137" s="202">
        <f t="shared" si="4"/>
        <v>0</v>
      </c>
      <c r="BF137" s="202">
        <f t="shared" si="5"/>
        <v>0</v>
      </c>
      <c r="BG137" s="202">
        <f t="shared" si="6"/>
        <v>0</v>
      </c>
      <c r="BH137" s="202">
        <f t="shared" si="7"/>
        <v>0</v>
      </c>
      <c r="BI137" s="202">
        <f t="shared" si="8"/>
        <v>0</v>
      </c>
      <c r="BJ137" s="16" t="s">
        <v>77</v>
      </c>
      <c r="BK137" s="202">
        <f t="shared" si="9"/>
        <v>0</v>
      </c>
      <c r="BL137" s="16" t="s">
        <v>142</v>
      </c>
      <c r="BM137" s="201" t="s">
        <v>156</v>
      </c>
    </row>
    <row r="138" spans="1:65" s="2" customFormat="1" ht="12">
      <c r="A138" s="33"/>
      <c r="B138" s="34"/>
      <c r="C138" s="189" t="s">
        <v>157</v>
      </c>
      <c r="D138" s="189" t="s">
        <v>138</v>
      </c>
      <c r="E138" s="190" t="s">
        <v>320</v>
      </c>
      <c r="F138" s="191" t="s">
        <v>321</v>
      </c>
      <c r="G138" s="192" t="s">
        <v>313</v>
      </c>
      <c r="H138" s="193">
        <v>0.6</v>
      </c>
      <c r="I138" s="194"/>
      <c r="J138" s="195">
        <f t="shared" si="0"/>
        <v>0</v>
      </c>
      <c r="K138" s="196"/>
      <c r="L138" s="38"/>
      <c r="M138" s="197" t="s">
        <v>1</v>
      </c>
      <c r="N138" s="198" t="s">
        <v>38</v>
      </c>
      <c r="O138" s="70"/>
      <c r="P138" s="199">
        <f t="shared" si="1"/>
        <v>0</v>
      </c>
      <c r="Q138" s="199">
        <v>0</v>
      </c>
      <c r="R138" s="199">
        <f t="shared" si="2"/>
        <v>0</v>
      </c>
      <c r="S138" s="199">
        <v>0</v>
      </c>
      <c r="T138" s="20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1" t="s">
        <v>142</v>
      </c>
      <c r="AT138" s="201" t="s">
        <v>138</v>
      </c>
      <c r="AU138" s="201" t="s">
        <v>77</v>
      </c>
      <c r="AY138" s="16" t="s">
        <v>137</v>
      </c>
      <c r="BE138" s="202">
        <f t="shared" si="4"/>
        <v>0</v>
      </c>
      <c r="BF138" s="202">
        <f t="shared" si="5"/>
        <v>0</v>
      </c>
      <c r="BG138" s="202">
        <f t="shared" si="6"/>
        <v>0</v>
      </c>
      <c r="BH138" s="202">
        <f t="shared" si="7"/>
        <v>0</v>
      </c>
      <c r="BI138" s="202">
        <f t="shared" si="8"/>
        <v>0</v>
      </c>
      <c r="BJ138" s="16" t="s">
        <v>77</v>
      </c>
      <c r="BK138" s="202">
        <f t="shared" si="9"/>
        <v>0</v>
      </c>
      <c r="BL138" s="16" t="s">
        <v>142</v>
      </c>
      <c r="BM138" s="201" t="s">
        <v>161</v>
      </c>
    </row>
    <row r="139" spans="1:65" s="2" customFormat="1" ht="24">
      <c r="A139" s="33"/>
      <c r="B139" s="34"/>
      <c r="C139" s="189" t="s">
        <v>152</v>
      </c>
      <c r="D139" s="189" t="s">
        <v>138</v>
      </c>
      <c r="E139" s="190" t="s">
        <v>322</v>
      </c>
      <c r="F139" s="191" t="s">
        <v>323</v>
      </c>
      <c r="G139" s="192" t="s">
        <v>210</v>
      </c>
      <c r="H139" s="193">
        <v>1.02</v>
      </c>
      <c r="I139" s="194"/>
      <c r="J139" s="195">
        <f t="shared" si="0"/>
        <v>0</v>
      </c>
      <c r="K139" s="196"/>
      <c r="L139" s="38"/>
      <c r="M139" s="197" t="s">
        <v>1</v>
      </c>
      <c r="N139" s="198" t="s">
        <v>38</v>
      </c>
      <c r="O139" s="70"/>
      <c r="P139" s="199">
        <f t="shared" si="1"/>
        <v>0</v>
      </c>
      <c r="Q139" s="199">
        <v>0</v>
      </c>
      <c r="R139" s="199">
        <f t="shared" si="2"/>
        <v>0</v>
      </c>
      <c r="S139" s="199">
        <v>0</v>
      </c>
      <c r="T139" s="20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1" t="s">
        <v>142</v>
      </c>
      <c r="AT139" s="201" t="s">
        <v>138</v>
      </c>
      <c r="AU139" s="201" t="s">
        <v>77</v>
      </c>
      <c r="AY139" s="16" t="s">
        <v>137</v>
      </c>
      <c r="BE139" s="202">
        <f t="shared" si="4"/>
        <v>0</v>
      </c>
      <c r="BF139" s="202">
        <f t="shared" si="5"/>
        <v>0</v>
      </c>
      <c r="BG139" s="202">
        <f t="shared" si="6"/>
        <v>0</v>
      </c>
      <c r="BH139" s="202">
        <f t="shared" si="7"/>
        <v>0</v>
      </c>
      <c r="BI139" s="202">
        <f t="shared" si="8"/>
        <v>0</v>
      </c>
      <c r="BJ139" s="16" t="s">
        <v>77</v>
      </c>
      <c r="BK139" s="202">
        <f t="shared" si="9"/>
        <v>0</v>
      </c>
      <c r="BL139" s="16" t="s">
        <v>142</v>
      </c>
      <c r="BM139" s="201" t="s">
        <v>165</v>
      </c>
    </row>
    <row r="140" spans="1:65" s="2" customFormat="1" ht="24">
      <c r="A140" s="33"/>
      <c r="B140" s="34"/>
      <c r="C140" s="189" t="s">
        <v>169</v>
      </c>
      <c r="D140" s="189" t="s">
        <v>138</v>
      </c>
      <c r="E140" s="190" t="s">
        <v>324</v>
      </c>
      <c r="F140" s="191" t="s">
        <v>325</v>
      </c>
      <c r="G140" s="192" t="s">
        <v>313</v>
      </c>
      <c r="H140" s="193">
        <v>1.2</v>
      </c>
      <c r="I140" s="194"/>
      <c r="J140" s="195">
        <f t="shared" si="0"/>
        <v>0</v>
      </c>
      <c r="K140" s="196"/>
      <c r="L140" s="38"/>
      <c r="M140" s="197" t="s">
        <v>1</v>
      </c>
      <c r="N140" s="198" t="s">
        <v>38</v>
      </c>
      <c r="O140" s="70"/>
      <c r="P140" s="199">
        <f t="shared" si="1"/>
        <v>0</v>
      </c>
      <c r="Q140" s="199">
        <v>0</v>
      </c>
      <c r="R140" s="199">
        <f t="shared" si="2"/>
        <v>0</v>
      </c>
      <c r="S140" s="199">
        <v>0</v>
      </c>
      <c r="T140" s="20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1" t="s">
        <v>142</v>
      </c>
      <c r="AT140" s="201" t="s">
        <v>138</v>
      </c>
      <c r="AU140" s="201" t="s">
        <v>77</v>
      </c>
      <c r="AY140" s="16" t="s">
        <v>137</v>
      </c>
      <c r="BE140" s="202">
        <f t="shared" si="4"/>
        <v>0</v>
      </c>
      <c r="BF140" s="202">
        <f t="shared" si="5"/>
        <v>0</v>
      </c>
      <c r="BG140" s="202">
        <f t="shared" si="6"/>
        <v>0</v>
      </c>
      <c r="BH140" s="202">
        <f t="shared" si="7"/>
        <v>0</v>
      </c>
      <c r="BI140" s="202">
        <f t="shared" si="8"/>
        <v>0</v>
      </c>
      <c r="BJ140" s="16" t="s">
        <v>77</v>
      </c>
      <c r="BK140" s="202">
        <f t="shared" si="9"/>
        <v>0</v>
      </c>
      <c r="BL140" s="16" t="s">
        <v>142</v>
      </c>
      <c r="BM140" s="201" t="s">
        <v>172</v>
      </c>
    </row>
    <row r="141" spans="1:65" s="2" customFormat="1" ht="24">
      <c r="A141" s="33"/>
      <c r="B141" s="34"/>
      <c r="C141" s="189" t="s">
        <v>156</v>
      </c>
      <c r="D141" s="189" t="s">
        <v>138</v>
      </c>
      <c r="E141" s="190" t="s">
        <v>326</v>
      </c>
      <c r="F141" s="191" t="s">
        <v>327</v>
      </c>
      <c r="G141" s="192" t="s">
        <v>313</v>
      </c>
      <c r="H141" s="193">
        <v>0.45</v>
      </c>
      <c r="I141" s="194"/>
      <c r="J141" s="195">
        <f t="shared" si="0"/>
        <v>0</v>
      </c>
      <c r="K141" s="196"/>
      <c r="L141" s="38"/>
      <c r="M141" s="197" t="s">
        <v>1</v>
      </c>
      <c r="N141" s="198" t="s">
        <v>38</v>
      </c>
      <c r="O141" s="70"/>
      <c r="P141" s="199">
        <f t="shared" si="1"/>
        <v>0</v>
      </c>
      <c r="Q141" s="199">
        <v>0</v>
      </c>
      <c r="R141" s="199">
        <f t="shared" si="2"/>
        <v>0</v>
      </c>
      <c r="S141" s="199">
        <v>0</v>
      </c>
      <c r="T141" s="20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1" t="s">
        <v>142</v>
      </c>
      <c r="AT141" s="201" t="s">
        <v>138</v>
      </c>
      <c r="AU141" s="201" t="s">
        <v>77</v>
      </c>
      <c r="AY141" s="16" t="s">
        <v>137</v>
      </c>
      <c r="BE141" s="202">
        <f t="shared" si="4"/>
        <v>0</v>
      </c>
      <c r="BF141" s="202">
        <f t="shared" si="5"/>
        <v>0</v>
      </c>
      <c r="BG141" s="202">
        <f t="shared" si="6"/>
        <v>0</v>
      </c>
      <c r="BH141" s="202">
        <f t="shared" si="7"/>
        <v>0</v>
      </c>
      <c r="BI141" s="202">
        <f t="shared" si="8"/>
        <v>0</v>
      </c>
      <c r="BJ141" s="16" t="s">
        <v>77</v>
      </c>
      <c r="BK141" s="202">
        <f t="shared" si="9"/>
        <v>0</v>
      </c>
      <c r="BL141" s="16" t="s">
        <v>142</v>
      </c>
      <c r="BM141" s="201" t="s">
        <v>176</v>
      </c>
    </row>
    <row r="142" spans="1:65" s="2" customFormat="1" ht="12">
      <c r="A142" s="33"/>
      <c r="B142" s="34"/>
      <c r="C142" s="233" t="s">
        <v>178</v>
      </c>
      <c r="D142" s="233" t="s">
        <v>328</v>
      </c>
      <c r="E142" s="234" t="s">
        <v>329</v>
      </c>
      <c r="F142" s="235" t="s">
        <v>330</v>
      </c>
      <c r="G142" s="236" t="s">
        <v>210</v>
      </c>
      <c r="H142" s="237">
        <v>0.9</v>
      </c>
      <c r="I142" s="238"/>
      <c r="J142" s="239">
        <f t="shared" si="0"/>
        <v>0</v>
      </c>
      <c r="K142" s="240"/>
      <c r="L142" s="241"/>
      <c r="M142" s="242" t="s">
        <v>1</v>
      </c>
      <c r="N142" s="243" t="s">
        <v>38</v>
      </c>
      <c r="O142" s="70"/>
      <c r="P142" s="199">
        <f t="shared" si="1"/>
        <v>0</v>
      </c>
      <c r="Q142" s="199">
        <v>0</v>
      </c>
      <c r="R142" s="199">
        <f t="shared" si="2"/>
        <v>0</v>
      </c>
      <c r="S142" s="199">
        <v>0</v>
      </c>
      <c r="T142" s="20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1" t="s">
        <v>156</v>
      </c>
      <c r="AT142" s="201" t="s">
        <v>328</v>
      </c>
      <c r="AU142" s="201" t="s">
        <v>77</v>
      </c>
      <c r="AY142" s="16" t="s">
        <v>137</v>
      </c>
      <c r="BE142" s="202">
        <f t="shared" si="4"/>
        <v>0</v>
      </c>
      <c r="BF142" s="202">
        <f t="shared" si="5"/>
        <v>0</v>
      </c>
      <c r="BG142" s="202">
        <f t="shared" si="6"/>
        <v>0</v>
      </c>
      <c r="BH142" s="202">
        <f t="shared" si="7"/>
        <v>0</v>
      </c>
      <c r="BI142" s="202">
        <f t="shared" si="8"/>
        <v>0</v>
      </c>
      <c r="BJ142" s="16" t="s">
        <v>77</v>
      </c>
      <c r="BK142" s="202">
        <f t="shared" si="9"/>
        <v>0</v>
      </c>
      <c r="BL142" s="16" t="s">
        <v>142</v>
      </c>
      <c r="BM142" s="201" t="s">
        <v>181</v>
      </c>
    </row>
    <row r="143" spans="1:65" s="12" customFormat="1" ht="15">
      <c r="B143" s="175"/>
      <c r="C143" s="176"/>
      <c r="D143" s="177" t="s">
        <v>72</v>
      </c>
      <c r="E143" s="178" t="s">
        <v>331</v>
      </c>
      <c r="F143" s="178" t="s">
        <v>332</v>
      </c>
      <c r="G143" s="176"/>
      <c r="H143" s="176"/>
      <c r="I143" s="179"/>
      <c r="J143" s="180">
        <f>BK143</f>
        <v>0</v>
      </c>
      <c r="K143" s="176"/>
      <c r="L143" s="181"/>
      <c r="M143" s="182"/>
      <c r="N143" s="183"/>
      <c r="O143" s="183"/>
      <c r="P143" s="184">
        <f>P144</f>
        <v>0</v>
      </c>
      <c r="Q143" s="183"/>
      <c r="R143" s="184">
        <f>R144</f>
        <v>0</v>
      </c>
      <c r="S143" s="183"/>
      <c r="T143" s="185">
        <f>T144</f>
        <v>0</v>
      </c>
      <c r="AR143" s="186" t="s">
        <v>77</v>
      </c>
      <c r="AT143" s="187" t="s">
        <v>72</v>
      </c>
      <c r="AU143" s="187" t="s">
        <v>73</v>
      </c>
      <c r="AY143" s="186" t="s">
        <v>137</v>
      </c>
      <c r="BK143" s="188">
        <f>BK144</f>
        <v>0</v>
      </c>
    </row>
    <row r="144" spans="1:65" s="2" customFormat="1" ht="12">
      <c r="A144" s="33"/>
      <c r="B144" s="34"/>
      <c r="C144" s="189" t="s">
        <v>161</v>
      </c>
      <c r="D144" s="189" t="s">
        <v>138</v>
      </c>
      <c r="E144" s="190" t="s">
        <v>333</v>
      </c>
      <c r="F144" s="191" t="s">
        <v>334</v>
      </c>
      <c r="G144" s="192" t="s">
        <v>313</v>
      </c>
      <c r="H144" s="193">
        <v>0.15</v>
      </c>
      <c r="I144" s="194"/>
      <c r="J144" s="195">
        <f>ROUND(I144*H144,2)</f>
        <v>0</v>
      </c>
      <c r="K144" s="196"/>
      <c r="L144" s="38"/>
      <c r="M144" s="197" t="s">
        <v>1</v>
      </c>
      <c r="N144" s="198" t="s">
        <v>38</v>
      </c>
      <c r="O144" s="7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1" t="s">
        <v>142</v>
      </c>
      <c r="AT144" s="201" t="s">
        <v>138</v>
      </c>
      <c r="AU144" s="201" t="s">
        <v>77</v>
      </c>
      <c r="AY144" s="16" t="s">
        <v>137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6" t="s">
        <v>77</v>
      </c>
      <c r="BK144" s="202">
        <f>ROUND(I144*H144,2)</f>
        <v>0</v>
      </c>
      <c r="BL144" s="16" t="s">
        <v>142</v>
      </c>
      <c r="BM144" s="201" t="s">
        <v>188</v>
      </c>
    </row>
    <row r="145" spans="1:65" s="12" customFormat="1" ht="15">
      <c r="B145" s="175"/>
      <c r="C145" s="176"/>
      <c r="D145" s="177" t="s">
        <v>72</v>
      </c>
      <c r="E145" s="178" t="s">
        <v>335</v>
      </c>
      <c r="F145" s="178" t="s">
        <v>336</v>
      </c>
      <c r="G145" s="176"/>
      <c r="H145" s="176"/>
      <c r="I145" s="179"/>
      <c r="J145" s="180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77</v>
      </c>
      <c r="AT145" s="187" t="s">
        <v>72</v>
      </c>
      <c r="AU145" s="187" t="s">
        <v>73</v>
      </c>
      <c r="AY145" s="186" t="s">
        <v>137</v>
      </c>
      <c r="BK145" s="188">
        <f>BK146</f>
        <v>0</v>
      </c>
    </row>
    <row r="146" spans="1:65" s="2" customFormat="1" ht="12">
      <c r="A146" s="33"/>
      <c r="B146" s="34"/>
      <c r="C146" s="189" t="s">
        <v>189</v>
      </c>
      <c r="D146" s="189" t="s">
        <v>138</v>
      </c>
      <c r="E146" s="190" t="s">
        <v>337</v>
      </c>
      <c r="F146" s="191" t="s">
        <v>338</v>
      </c>
      <c r="G146" s="192" t="s">
        <v>339</v>
      </c>
      <c r="H146" s="193">
        <v>10</v>
      </c>
      <c r="I146" s="194"/>
      <c r="J146" s="195">
        <f>ROUND(I146*H146,2)</f>
        <v>0</v>
      </c>
      <c r="K146" s="196"/>
      <c r="L146" s="38"/>
      <c r="M146" s="197" t="s">
        <v>1</v>
      </c>
      <c r="N146" s="198" t="s">
        <v>38</v>
      </c>
      <c r="O146" s="7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142</v>
      </c>
      <c r="AT146" s="201" t="s">
        <v>138</v>
      </c>
      <c r="AU146" s="201" t="s">
        <v>77</v>
      </c>
      <c r="AY146" s="16" t="s">
        <v>137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6" t="s">
        <v>77</v>
      </c>
      <c r="BK146" s="202">
        <f>ROUND(I146*H146,2)</f>
        <v>0</v>
      </c>
      <c r="BL146" s="16" t="s">
        <v>142</v>
      </c>
      <c r="BM146" s="201" t="s">
        <v>192</v>
      </c>
    </row>
    <row r="147" spans="1:65" s="12" customFormat="1" ht="15">
      <c r="B147" s="175"/>
      <c r="C147" s="176"/>
      <c r="D147" s="177" t="s">
        <v>72</v>
      </c>
      <c r="E147" s="178" t="s">
        <v>340</v>
      </c>
      <c r="F147" s="178" t="s">
        <v>341</v>
      </c>
      <c r="G147" s="176"/>
      <c r="H147" s="176"/>
      <c r="I147" s="179"/>
      <c r="J147" s="180">
        <f>BK147</f>
        <v>0</v>
      </c>
      <c r="K147" s="176"/>
      <c r="L147" s="181"/>
      <c r="M147" s="182"/>
      <c r="N147" s="183"/>
      <c r="O147" s="183"/>
      <c r="P147" s="184">
        <f>SUM(P148:P159)</f>
        <v>0</v>
      </c>
      <c r="Q147" s="183"/>
      <c r="R147" s="184">
        <f>SUM(R148:R159)</f>
        <v>0</v>
      </c>
      <c r="S147" s="183"/>
      <c r="T147" s="185">
        <f>SUM(T148:T159)</f>
        <v>0</v>
      </c>
      <c r="AR147" s="186" t="s">
        <v>77</v>
      </c>
      <c r="AT147" s="187" t="s">
        <v>72</v>
      </c>
      <c r="AU147" s="187" t="s">
        <v>73</v>
      </c>
      <c r="AY147" s="186" t="s">
        <v>137</v>
      </c>
      <c r="BK147" s="188">
        <f>SUM(BK148:BK159)</f>
        <v>0</v>
      </c>
    </row>
    <row r="148" spans="1:65" s="2" customFormat="1" ht="24">
      <c r="A148" s="33"/>
      <c r="B148" s="34"/>
      <c r="C148" s="189" t="s">
        <v>165</v>
      </c>
      <c r="D148" s="189" t="s">
        <v>138</v>
      </c>
      <c r="E148" s="190" t="s">
        <v>342</v>
      </c>
      <c r="F148" s="191" t="s">
        <v>343</v>
      </c>
      <c r="G148" s="192" t="s">
        <v>160</v>
      </c>
      <c r="H148" s="193">
        <v>5</v>
      </c>
      <c r="I148" s="194"/>
      <c r="J148" s="195">
        <f t="shared" ref="J148:J159" si="10">ROUND(I148*H148,2)</f>
        <v>0</v>
      </c>
      <c r="K148" s="196"/>
      <c r="L148" s="38"/>
      <c r="M148" s="197" t="s">
        <v>1</v>
      </c>
      <c r="N148" s="198" t="s">
        <v>38</v>
      </c>
      <c r="O148" s="70"/>
      <c r="P148" s="199">
        <f t="shared" ref="P148:P159" si="11">O148*H148</f>
        <v>0</v>
      </c>
      <c r="Q148" s="199">
        <v>0</v>
      </c>
      <c r="R148" s="199">
        <f t="shared" ref="R148:R159" si="12">Q148*H148</f>
        <v>0</v>
      </c>
      <c r="S148" s="199">
        <v>0</v>
      </c>
      <c r="T148" s="200">
        <f t="shared" ref="T148:T159" si="1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1" t="s">
        <v>142</v>
      </c>
      <c r="AT148" s="201" t="s">
        <v>138</v>
      </c>
      <c r="AU148" s="201" t="s">
        <v>77</v>
      </c>
      <c r="AY148" s="16" t="s">
        <v>137</v>
      </c>
      <c r="BE148" s="202">
        <f t="shared" ref="BE148:BE159" si="14">IF(N148="základní",J148,0)</f>
        <v>0</v>
      </c>
      <c r="BF148" s="202">
        <f t="shared" ref="BF148:BF159" si="15">IF(N148="snížená",J148,0)</f>
        <v>0</v>
      </c>
      <c r="BG148" s="202">
        <f t="shared" ref="BG148:BG159" si="16">IF(N148="zákl. přenesená",J148,0)</f>
        <v>0</v>
      </c>
      <c r="BH148" s="202">
        <f t="shared" ref="BH148:BH159" si="17">IF(N148="sníž. přenesená",J148,0)</f>
        <v>0</v>
      </c>
      <c r="BI148" s="202">
        <f t="shared" ref="BI148:BI159" si="18">IF(N148="nulová",J148,0)</f>
        <v>0</v>
      </c>
      <c r="BJ148" s="16" t="s">
        <v>77</v>
      </c>
      <c r="BK148" s="202">
        <f t="shared" ref="BK148:BK159" si="19">ROUND(I148*H148,2)</f>
        <v>0</v>
      </c>
      <c r="BL148" s="16" t="s">
        <v>142</v>
      </c>
      <c r="BM148" s="201" t="s">
        <v>195</v>
      </c>
    </row>
    <row r="149" spans="1:65" s="2" customFormat="1" ht="24">
      <c r="A149" s="33"/>
      <c r="B149" s="34"/>
      <c r="C149" s="189" t="s">
        <v>198</v>
      </c>
      <c r="D149" s="189" t="s">
        <v>138</v>
      </c>
      <c r="E149" s="190" t="s">
        <v>344</v>
      </c>
      <c r="F149" s="191" t="s">
        <v>345</v>
      </c>
      <c r="G149" s="192" t="s">
        <v>160</v>
      </c>
      <c r="H149" s="193">
        <v>6</v>
      </c>
      <c r="I149" s="194"/>
      <c r="J149" s="195">
        <f t="shared" si="10"/>
        <v>0</v>
      </c>
      <c r="K149" s="196"/>
      <c r="L149" s="38"/>
      <c r="M149" s="197" t="s">
        <v>1</v>
      </c>
      <c r="N149" s="198" t="s">
        <v>38</v>
      </c>
      <c r="O149" s="70"/>
      <c r="P149" s="199">
        <f t="shared" si="11"/>
        <v>0</v>
      </c>
      <c r="Q149" s="199">
        <v>0</v>
      </c>
      <c r="R149" s="199">
        <f t="shared" si="12"/>
        <v>0</v>
      </c>
      <c r="S149" s="199">
        <v>0</v>
      </c>
      <c r="T149" s="200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1" t="s">
        <v>142</v>
      </c>
      <c r="AT149" s="201" t="s">
        <v>138</v>
      </c>
      <c r="AU149" s="201" t="s">
        <v>77</v>
      </c>
      <c r="AY149" s="16" t="s">
        <v>137</v>
      </c>
      <c r="BE149" s="202">
        <f t="shared" si="14"/>
        <v>0</v>
      </c>
      <c r="BF149" s="202">
        <f t="shared" si="15"/>
        <v>0</v>
      </c>
      <c r="BG149" s="202">
        <f t="shared" si="16"/>
        <v>0</v>
      </c>
      <c r="BH149" s="202">
        <f t="shared" si="17"/>
        <v>0</v>
      </c>
      <c r="BI149" s="202">
        <f t="shared" si="18"/>
        <v>0</v>
      </c>
      <c r="BJ149" s="16" t="s">
        <v>77</v>
      </c>
      <c r="BK149" s="202">
        <f t="shared" si="19"/>
        <v>0</v>
      </c>
      <c r="BL149" s="16" t="s">
        <v>142</v>
      </c>
      <c r="BM149" s="201" t="s">
        <v>202</v>
      </c>
    </row>
    <row r="150" spans="1:65" s="2" customFormat="1" ht="24">
      <c r="A150" s="33"/>
      <c r="B150" s="34"/>
      <c r="C150" s="189" t="s">
        <v>172</v>
      </c>
      <c r="D150" s="189" t="s">
        <v>138</v>
      </c>
      <c r="E150" s="190" t="s">
        <v>346</v>
      </c>
      <c r="F150" s="191" t="s">
        <v>347</v>
      </c>
      <c r="G150" s="192" t="s">
        <v>160</v>
      </c>
      <c r="H150" s="193">
        <v>5</v>
      </c>
      <c r="I150" s="194"/>
      <c r="J150" s="195">
        <f t="shared" si="10"/>
        <v>0</v>
      </c>
      <c r="K150" s="196"/>
      <c r="L150" s="38"/>
      <c r="M150" s="197" t="s">
        <v>1</v>
      </c>
      <c r="N150" s="198" t="s">
        <v>38</v>
      </c>
      <c r="O150" s="70"/>
      <c r="P150" s="199">
        <f t="shared" si="11"/>
        <v>0</v>
      </c>
      <c r="Q150" s="199">
        <v>0</v>
      </c>
      <c r="R150" s="199">
        <f t="shared" si="12"/>
        <v>0</v>
      </c>
      <c r="S150" s="199">
        <v>0</v>
      </c>
      <c r="T150" s="200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1" t="s">
        <v>142</v>
      </c>
      <c r="AT150" s="201" t="s">
        <v>138</v>
      </c>
      <c r="AU150" s="201" t="s">
        <v>77</v>
      </c>
      <c r="AY150" s="16" t="s">
        <v>137</v>
      </c>
      <c r="BE150" s="202">
        <f t="shared" si="14"/>
        <v>0</v>
      </c>
      <c r="BF150" s="202">
        <f t="shared" si="15"/>
        <v>0</v>
      </c>
      <c r="BG150" s="202">
        <f t="shared" si="16"/>
        <v>0</v>
      </c>
      <c r="BH150" s="202">
        <f t="shared" si="17"/>
        <v>0</v>
      </c>
      <c r="BI150" s="202">
        <f t="shared" si="18"/>
        <v>0</v>
      </c>
      <c r="BJ150" s="16" t="s">
        <v>77</v>
      </c>
      <c r="BK150" s="202">
        <f t="shared" si="19"/>
        <v>0</v>
      </c>
      <c r="BL150" s="16" t="s">
        <v>142</v>
      </c>
      <c r="BM150" s="201" t="s">
        <v>205</v>
      </c>
    </row>
    <row r="151" spans="1:65" s="2" customFormat="1" ht="12">
      <c r="A151" s="33"/>
      <c r="B151" s="34"/>
      <c r="C151" s="189" t="s">
        <v>8</v>
      </c>
      <c r="D151" s="189" t="s">
        <v>138</v>
      </c>
      <c r="E151" s="190" t="s">
        <v>348</v>
      </c>
      <c r="F151" s="191" t="s">
        <v>349</v>
      </c>
      <c r="G151" s="192" t="s">
        <v>204</v>
      </c>
      <c r="H151" s="193">
        <v>1</v>
      </c>
      <c r="I151" s="194"/>
      <c r="J151" s="195">
        <f t="shared" si="10"/>
        <v>0</v>
      </c>
      <c r="K151" s="196"/>
      <c r="L151" s="38"/>
      <c r="M151" s="197" t="s">
        <v>1</v>
      </c>
      <c r="N151" s="198" t="s">
        <v>38</v>
      </c>
      <c r="O151" s="70"/>
      <c r="P151" s="199">
        <f t="shared" si="11"/>
        <v>0</v>
      </c>
      <c r="Q151" s="199">
        <v>0</v>
      </c>
      <c r="R151" s="199">
        <f t="shared" si="12"/>
        <v>0</v>
      </c>
      <c r="S151" s="199">
        <v>0</v>
      </c>
      <c r="T151" s="200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1" t="s">
        <v>142</v>
      </c>
      <c r="AT151" s="201" t="s">
        <v>138</v>
      </c>
      <c r="AU151" s="201" t="s">
        <v>77</v>
      </c>
      <c r="AY151" s="16" t="s">
        <v>137</v>
      </c>
      <c r="BE151" s="202">
        <f t="shared" si="14"/>
        <v>0</v>
      </c>
      <c r="BF151" s="202">
        <f t="shared" si="15"/>
        <v>0</v>
      </c>
      <c r="BG151" s="202">
        <f t="shared" si="16"/>
        <v>0</v>
      </c>
      <c r="BH151" s="202">
        <f t="shared" si="17"/>
        <v>0</v>
      </c>
      <c r="BI151" s="202">
        <f t="shared" si="18"/>
        <v>0</v>
      </c>
      <c r="BJ151" s="16" t="s">
        <v>77</v>
      </c>
      <c r="BK151" s="202">
        <f t="shared" si="19"/>
        <v>0</v>
      </c>
      <c r="BL151" s="16" t="s">
        <v>142</v>
      </c>
      <c r="BM151" s="201" t="s">
        <v>211</v>
      </c>
    </row>
    <row r="152" spans="1:65" s="2" customFormat="1" ht="12">
      <c r="A152" s="33"/>
      <c r="B152" s="34"/>
      <c r="C152" s="189" t="s">
        <v>176</v>
      </c>
      <c r="D152" s="189" t="s">
        <v>138</v>
      </c>
      <c r="E152" s="190" t="s">
        <v>350</v>
      </c>
      <c r="F152" s="191" t="s">
        <v>351</v>
      </c>
      <c r="G152" s="192" t="s">
        <v>160</v>
      </c>
      <c r="H152" s="193">
        <v>0.5</v>
      </c>
      <c r="I152" s="194"/>
      <c r="J152" s="195">
        <f t="shared" si="10"/>
        <v>0</v>
      </c>
      <c r="K152" s="196"/>
      <c r="L152" s="38"/>
      <c r="M152" s="197" t="s">
        <v>1</v>
      </c>
      <c r="N152" s="198" t="s">
        <v>38</v>
      </c>
      <c r="O152" s="70"/>
      <c r="P152" s="199">
        <f t="shared" si="11"/>
        <v>0</v>
      </c>
      <c r="Q152" s="199">
        <v>0</v>
      </c>
      <c r="R152" s="199">
        <f t="shared" si="12"/>
        <v>0</v>
      </c>
      <c r="S152" s="199">
        <v>0</v>
      </c>
      <c r="T152" s="200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1" t="s">
        <v>142</v>
      </c>
      <c r="AT152" s="201" t="s">
        <v>138</v>
      </c>
      <c r="AU152" s="201" t="s">
        <v>77</v>
      </c>
      <c r="AY152" s="16" t="s">
        <v>137</v>
      </c>
      <c r="BE152" s="202">
        <f t="shared" si="14"/>
        <v>0</v>
      </c>
      <c r="BF152" s="202">
        <f t="shared" si="15"/>
        <v>0</v>
      </c>
      <c r="BG152" s="202">
        <f t="shared" si="16"/>
        <v>0</v>
      </c>
      <c r="BH152" s="202">
        <f t="shared" si="17"/>
        <v>0</v>
      </c>
      <c r="BI152" s="202">
        <f t="shared" si="18"/>
        <v>0</v>
      </c>
      <c r="BJ152" s="16" t="s">
        <v>77</v>
      </c>
      <c r="BK152" s="202">
        <f t="shared" si="19"/>
        <v>0</v>
      </c>
      <c r="BL152" s="16" t="s">
        <v>142</v>
      </c>
      <c r="BM152" s="201" t="s">
        <v>216</v>
      </c>
    </row>
    <row r="153" spans="1:65" s="2" customFormat="1" ht="24">
      <c r="A153" s="33"/>
      <c r="B153" s="34"/>
      <c r="C153" s="189" t="s">
        <v>217</v>
      </c>
      <c r="D153" s="189" t="s">
        <v>138</v>
      </c>
      <c r="E153" s="190" t="s">
        <v>352</v>
      </c>
      <c r="F153" s="191" t="s">
        <v>353</v>
      </c>
      <c r="G153" s="192" t="s">
        <v>201</v>
      </c>
      <c r="H153" s="193">
        <v>1</v>
      </c>
      <c r="I153" s="194"/>
      <c r="J153" s="195">
        <f t="shared" si="10"/>
        <v>0</v>
      </c>
      <c r="K153" s="196"/>
      <c r="L153" s="38"/>
      <c r="M153" s="197" t="s">
        <v>1</v>
      </c>
      <c r="N153" s="198" t="s">
        <v>38</v>
      </c>
      <c r="O153" s="70"/>
      <c r="P153" s="199">
        <f t="shared" si="11"/>
        <v>0</v>
      </c>
      <c r="Q153" s="199">
        <v>0</v>
      </c>
      <c r="R153" s="199">
        <f t="shared" si="12"/>
        <v>0</v>
      </c>
      <c r="S153" s="199">
        <v>0</v>
      </c>
      <c r="T153" s="200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1" t="s">
        <v>142</v>
      </c>
      <c r="AT153" s="201" t="s">
        <v>138</v>
      </c>
      <c r="AU153" s="201" t="s">
        <v>77</v>
      </c>
      <c r="AY153" s="16" t="s">
        <v>137</v>
      </c>
      <c r="BE153" s="202">
        <f t="shared" si="14"/>
        <v>0</v>
      </c>
      <c r="BF153" s="202">
        <f t="shared" si="15"/>
        <v>0</v>
      </c>
      <c r="BG153" s="202">
        <f t="shared" si="16"/>
        <v>0</v>
      </c>
      <c r="BH153" s="202">
        <f t="shared" si="17"/>
        <v>0</v>
      </c>
      <c r="BI153" s="202">
        <f t="shared" si="18"/>
        <v>0</v>
      </c>
      <c r="BJ153" s="16" t="s">
        <v>77</v>
      </c>
      <c r="BK153" s="202">
        <f t="shared" si="19"/>
        <v>0</v>
      </c>
      <c r="BL153" s="16" t="s">
        <v>142</v>
      </c>
      <c r="BM153" s="201" t="s">
        <v>220</v>
      </c>
    </row>
    <row r="154" spans="1:65" s="2" customFormat="1" ht="24">
      <c r="A154" s="33"/>
      <c r="B154" s="34"/>
      <c r="C154" s="189" t="s">
        <v>181</v>
      </c>
      <c r="D154" s="189" t="s">
        <v>138</v>
      </c>
      <c r="E154" s="190" t="s">
        <v>354</v>
      </c>
      <c r="F154" s="191" t="s">
        <v>355</v>
      </c>
      <c r="G154" s="192" t="s">
        <v>201</v>
      </c>
      <c r="H154" s="193">
        <v>1</v>
      </c>
      <c r="I154" s="194"/>
      <c r="J154" s="195">
        <f t="shared" si="10"/>
        <v>0</v>
      </c>
      <c r="K154" s="196"/>
      <c r="L154" s="38"/>
      <c r="M154" s="197" t="s">
        <v>1</v>
      </c>
      <c r="N154" s="198" t="s">
        <v>38</v>
      </c>
      <c r="O154" s="70"/>
      <c r="P154" s="199">
        <f t="shared" si="11"/>
        <v>0</v>
      </c>
      <c r="Q154" s="199">
        <v>0</v>
      </c>
      <c r="R154" s="199">
        <f t="shared" si="12"/>
        <v>0</v>
      </c>
      <c r="S154" s="199">
        <v>0</v>
      </c>
      <c r="T154" s="200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1" t="s">
        <v>142</v>
      </c>
      <c r="AT154" s="201" t="s">
        <v>138</v>
      </c>
      <c r="AU154" s="201" t="s">
        <v>77</v>
      </c>
      <c r="AY154" s="16" t="s">
        <v>137</v>
      </c>
      <c r="BE154" s="202">
        <f t="shared" si="14"/>
        <v>0</v>
      </c>
      <c r="BF154" s="202">
        <f t="shared" si="15"/>
        <v>0</v>
      </c>
      <c r="BG154" s="202">
        <f t="shared" si="16"/>
        <v>0</v>
      </c>
      <c r="BH154" s="202">
        <f t="shared" si="17"/>
        <v>0</v>
      </c>
      <c r="BI154" s="202">
        <f t="shared" si="18"/>
        <v>0</v>
      </c>
      <c r="BJ154" s="16" t="s">
        <v>77</v>
      </c>
      <c r="BK154" s="202">
        <f t="shared" si="19"/>
        <v>0</v>
      </c>
      <c r="BL154" s="16" t="s">
        <v>142</v>
      </c>
      <c r="BM154" s="201" t="s">
        <v>223</v>
      </c>
    </row>
    <row r="155" spans="1:65" s="2" customFormat="1" ht="12">
      <c r="A155" s="33"/>
      <c r="B155" s="34"/>
      <c r="C155" s="189" t="s">
        <v>225</v>
      </c>
      <c r="D155" s="189" t="s">
        <v>138</v>
      </c>
      <c r="E155" s="190" t="s">
        <v>356</v>
      </c>
      <c r="F155" s="191" t="s">
        <v>357</v>
      </c>
      <c r="G155" s="192" t="s">
        <v>358</v>
      </c>
      <c r="H155" s="193">
        <v>1</v>
      </c>
      <c r="I155" s="194"/>
      <c r="J155" s="195">
        <f t="shared" si="10"/>
        <v>0</v>
      </c>
      <c r="K155" s="196"/>
      <c r="L155" s="38"/>
      <c r="M155" s="197" t="s">
        <v>1</v>
      </c>
      <c r="N155" s="198" t="s">
        <v>38</v>
      </c>
      <c r="O155" s="70"/>
      <c r="P155" s="199">
        <f t="shared" si="11"/>
        <v>0</v>
      </c>
      <c r="Q155" s="199">
        <v>0</v>
      </c>
      <c r="R155" s="199">
        <f t="shared" si="12"/>
        <v>0</v>
      </c>
      <c r="S155" s="199">
        <v>0</v>
      </c>
      <c r="T155" s="200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1" t="s">
        <v>142</v>
      </c>
      <c r="AT155" s="201" t="s">
        <v>138</v>
      </c>
      <c r="AU155" s="201" t="s">
        <v>77</v>
      </c>
      <c r="AY155" s="16" t="s">
        <v>137</v>
      </c>
      <c r="BE155" s="202">
        <f t="shared" si="14"/>
        <v>0</v>
      </c>
      <c r="BF155" s="202">
        <f t="shared" si="15"/>
        <v>0</v>
      </c>
      <c r="BG155" s="202">
        <f t="shared" si="16"/>
        <v>0</v>
      </c>
      <c r="BH155" s="202">
        <f t="shared" si="17"/>
        <v>0</v>
      </c>
      <c r="BI155" s="202">
        <f t="shared" si="18"/>
        <v>0</v>
      </c>
      <c r="BJ155" s="16" t="s">
        <v>77</v>
      </c>
      <c r="BK155" s="202">
        <f t="shared" si="19"/>
        <v>0</v>
      </c>
      <c r="BL155" s="16" t="s">
        <v>142</v>
      </c>
      <c r="BM155" s="201" t="s">
        <v>228</v>
      </c>
    </row>
    <row r="156" spans="1:65" s="2" customFormat="1" ht="24">
      <c r="A156" s="33"/>
      <c r="B156" s="34"/>
      <c r="C156" s="189" t="s">
        <v>188</v>
      </c>
      <c r="D156" s="189" t="s">
        <v>138</v>
      </c>
      <c r="E156" s="190" t="s">
        <v>359</v>
      </c>
      <c r="F156" s="191" t="s">
        <v>360</v>
      </c>
      <c r="G156" s="192" t="s">
        <v>358</v>
      </c>
      <c r="H156" s="193">
        <v>1</v>
      </c>
      <c r="I156" s="194"/>
      <c r="J156" s="195">
        <f t="shared" si="10"/>
        <v>0</v>
      </c>
      <c r="K156" s="196"/>
      <c r="L156" s="38"/>
      <c r="M156" s="197" t="s">
        <v>1</v>
      </c>
      <c r="N156" s="198" t="s">
        <v>38</v>
      </c>
      <c r="O156" s="70"/>
      <c r="P156" s="199">
        <f t="shared" si="11"/>
        <v>0</v>
      </c>
      <c r="Q156" s="199">
        <v>0</v>
      </c>
      <c r="R156" s="199">
        <f t="shared" si="12"/>
        <v>0</v>
      </c>
      <c r="S156" s="199">
        <v>0</v>
      </c>
      <c r="T156" s="200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1" t="s">
        <v>142</v>
      </c>
      <c r="AT156" s="201" t="s">
        <v>138</v>
      </c>
      <c r="AU156" s="201" t="s">
        <v>77</v>
      </c>
      <c r="AY156" s="16" t="s">
        <v>137</v>
      </c>
      <c r="BE156" s="202">
        <f t="shared" si="14"/>
        <v>0</v>
      </c>
      <c r="BF156" s="202">
        <f t="shared" si="15"/>
        <v>0</v>
      </c>
      <c r="BG156" s="202">
        <f t="shared" si="16"/>
        <v>0</v>
      </c>
      <c r="BH156" s="202">
        <f t="shared" si="17"/>
        <v>0</v>
      </c>
      <c r="BI156" s="202">
        <f t="shared" si="18"/>
        <v>0</v>
      </c>
      <c r="BJ156" s="16" t="s">
        <v>77</v>
      </c>
      <c r="BK156" s="202">
        <f t="shared" si="19"/>
        <v>0</v>
      </c>
      <c r="BL156" s="16" t="s">
        <v>142</v>
      </c>
      <c r="BM156" s="201" t="s">
        <v>231</v>
      </c>
    </row>
    <row r="157" spans="1:65" s="2" customFormat="1" ht="24">
      <c r="A157" s="33"/>
      <c r="B157" s="34"/>
      <c r="C157" s="189" t="s">
        <v>7</v>
      </c>
      <c r="D157" s="189" t="s">
        <v>138</v>
      </c>
      <c r="E157" s="190" t="s">
        <v>361</v>
      </c>
      <c r="F157" s="191" t="s">
        <v>362</v>
      </c>
      <c r="G157" s="192" t="s">
        <v>358</v>
      </c>
      <c r="H157" s="193">
        <v>1</v>
      </c>
      <c r="I157" s="194"/>
      <c r="J157" s="195">
        <f t="shared" si="10"/>
        <v>0</v>
      </c>
      <c r="K157" s="196"/>
      <c r="L157" s="38"/>
      <c r="M157" s="197" t="s">
        <v>1</v>
      </c>
      <c r="N157" s="198" t="s">
        <v>38</v>
      </c>
      <c r="O157" s="70"/>
      <c r="P157" s="199">
        <f t="shared" si="11"/>
        <v>0</v>
      </c>
      <c r="Q157" s="199">
        <v>0</v>
      </c>
      <c r="R157" s="199">
        <f t="shared" si="12"/>
        <v>0</v>
      </c>
      <c r="S157" s="199">
        <v>0</v>
      </c>
      <c r="T157" s="200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1" t="s">
        <v>142</v>
      </c>
      <c r="AT157" s="201" t="s">
        <v>138</v>
      </c>
      <c r="AU157" s="201" t="s">
        <v>77</v>
      </c>
      <c r="AY157" s="16" t="s">
        <v>137</v>
      </c>
      <c r="BE157" s="202">
        <f t="shared" si="14"/>
        <v>0</v>
      </c>
      <c r="BF157" s="202">
        <f t="shared" si="15"/>
        <v>0</v>
      </c>
      <c r="BG157" s="202">
        <f t="shared" si="16"/>
        <v>0</v>
      </c>
      <c r="BH157" s="202">
        <f t="shared" si="17"/>
        <v>0</v>
      </c>
      <c r="BI157" s="202">
        <f t="shared" si="18"/>
        <v>0</v>
      </c>
      <c r="BJ157" s="16" t="s">
        <v>77</v>
      </c>
      <c r="BK157" s="202">
        <f t="shared" si="19"/>
        <v>0</v>
      </c>
      <c r="BL157" s="16" t="s">
        <v>142</v>
      </c>
      <c r="BM157" s="201" t="s">
        <v>234</v>
      </c>
    </row>
    <row r="158" spans="1:65" s="2" customFormat="1" ht="12">
      <c r="A158" s="33"/>
      <c r="B158" s="34"/>
      <c r="C158" s="189" t="s">
        <v>192</v>
      </c>
      <c r="D158" s="189" t="s">
        <v>138</v>
      </c>
      <c r="E158" s="190" t="s">
        <v>363</v>
      </c>
      <c r="F158" s="191" t="s">
        <v>364</v>
      </c>
      <c r="G158" s="192" t="s">
        <v>160</v>
      </c>
      <c r="H158" s="193">
        <v>16</v>
      </c>
      <c r="I158" s="194"/>
      <c r="J158" s="195">
        <f t="shared" si="10"/>
        <v>0</v>
      </c>
      <c r="K158" s="196"/>
      <c r="L158" s="38"/>
      <c r="M158" s="197" t="s">
        <v>1</v>
      </c>
      <c r="N158" s="198" t="s">
        <v>38</v>
      </c>
      <c r="O158" s="70"/>
      <c r="P158" s="199">
        <f t="shared" si="11"/>
        <v>0</v>
      </c>
      <c r="Q158" s="199">
        <v>0</v>
      </c>
      <c r="R158" s="199">
        <f t="shared" si="12"/>
        <v>0</v>
      </c>
      <c r="S158" s="199">
        <v>0</v>
      </c>
      <c r="T158" s="200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1" t="s">
        <v>142</v>
      </c>
      <c r="AT158" s="201" t="s">
        <v>138</v>
      </c>
      <c r="AU158" s="201" t="s">
        <v>77</v>
      </c>
      <c r="AY158" s="16" t="s">
        <v>137</v>
      </c>
      <c r="BE158" s="202">
        <f t="shared" si="14"/>
        <v>0</v>
      </c>
      <c r="BF158" s="202">
        <f t="shared" si="15"/>
        <v>0</v>
      </c>
      <c r="BG158" s="202">
        <f t="shared" si="16"/>
        <v>0</v>
      </c>
      <c r="BH158" s="202">
        <f t="shared" si="17"/>
        <v>0</v>
      </c>
      <c r="BI158" s="202">
        <f t="shared" si="18"/>
        <v>0</v>
      </c>
      <c r="BJ158" s="16" t="s">
        <v>77</v>
      </c>
      <c r="BK158" s="202">
        <f t="shared" si="19"/>
        <v>0</v>
      </c>
      <c r="BL158" s="16" t="s">
        <v>142</v>
      </c>
      <c r="BM158" s="201" t="s">
        <v>239</v>
      </c>
    </row>
    <row r="159" spans="1:65" s="2" customFormat="1" ht="12">
      <c r="A159" s="33"/>
      <c r="B159" s="34"/>
      <c r="C159" s="189" t="s">
        <v>240</v>
      </c>
      <c r="D159" s="189" t="s">
        <v>138</v>
      </c>
      <c r="E159" s="190" t="s">
        <v>365</v>
      </c>
      <c r="F159" s="191" t="s">
        <v>366</v>
      </c>
      <c r="G159" s="192" t="s">
        <v>339</v>
      </c>
      <c r="H159" s="193">
        <v>6</v>
      </c>
      <c r="I159" s="194"/>
      <c r="J159" s="195">
        <f t="shared" si="10"/>
        <v>0</v>
      </c>
      <c r="K159" s="196"/>
      <c r="L159" s="38"/>
      <c r="M159" s="197" t="s">
        <v>1</v>
      </c>
      <c r="N159" s="198" t="s">
        <v>38</v>
      </c>
      <c r="O159" s="70"/>
      <c r="P159" s="199">
        <f t="shared" si="11"/>
        <v>0</v>
      </c>
      <c r="Q159" s="199">
        <v>0</v>
      </c>
      <c r="R159" s="199">
        <f t="shared" si="12"/>
        <v>0</v>
      </c>
      <c r="S159" s="199">
        <v>0</v>
      </c>
      <c r="T159" s="200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1" t="s">
        <v>142</v>
      </c>
      <c r="AT159" s="201" t="s">
        <v>138</v>
      </c>
      <c r="AU159" s="201" t="s">
        <v>77</v>
      </c>
      <c r="AY159" s="16" t="s">
        <v>137</v>
      </c>
      <c r="BE159" s="202">
        <f t="shared" si="14"/>
        <v>0</v>
      </c>
      <c r="BF159" s="202">
        <f t="shared" si="15"/>
        <v>0</v>
      </c>
      <c r="BG159" s="202">
        <f t="shared" si="16"/>
        <v>0</v>
      </c>
      <c r="BH159" s="202">
        <f t="shared" si="17"/>
        <v>0</v>
      </c>
      <c r="BI159" s="202">
        <f t="shared" si="18"/>
        <v>0</v>
      </c>
      <c r="BJ159" s="16" t="s">
        <v>77</v>
      </c>
      <c r="BK159" s="202">
        <f t="shared" si="19"/>
        <v>0</v>
      </c>
      <c r="BL159" s="16" t="s">
        <v>142</v>
      </c>
      <c r="BM159" s="201" t="s">
        <v>243</v>
      </c>
    </row>
    <row r="160" spans="1:65" s="12" customFormat="1" ht="15">
      <c r="B160" s="175"/>
      <c r="C160" s="176"/>
      <c r="D160" s="177" t="s">
        <v>72</v>
      </c>
      <c r="E160" s="178" t="s">
        <v>367</v>
      </c>
      <c r="F160" s="178" t="s">
        <v>368</v>
      </c>
      <c r="G160" s="176"/>
      <c r="H160" s="176"/>
      <c r="I160" s="179"/>
      <c r="J160" s="180">
        <f>BK160</f>
        <v>0</v>
      </c>
      <c r="K160" s="176"/>
      <c r="L160" s="181"/>
      <c r="M160" s="182"/>
      <c r="N160" s="183"/>
      <c r="O160" s="183"/>
      <c r="P160" s="184">
        <f>P161</f>
        <v>0</v>
      </c>
      <c r="Q160" s="183"/>
      <c r="R160" s="184">
        <f>R161</f>
        <v>0</v>
      </c>
      <c r="S160" s="183"/>
      <c r="T160" s="185">
        <f>T161</f>
        <v>0</v>
      </c>
      <c r="AR160" s="186" t="s">
        <v>77</v>
      </c>
      <c r="AT160" s="187" t="s">
        <v>72</v>
      </c>
      <c r="AU160" s="187" t="s">
        <v>73</v>
      </c>
      <c r="AY160" s="186" t="s">
        <v>137</v>
      </c>
      <c r="BK160" s="188">
        <f>BK161</f>
        <v>0</v>
      </c>
    </row>
    <row r="161" spans="1:65" s="2" customFormat="1" ht="24">
      <c r="A161" s="33"/>
      <c r="B161" s="34"/>
      <c r="C161" s="189" t="s">
        <v>195</v>
      </c>
      <c r="D161" s="189" t="s">
        <v>138</v>
      </c>
      <c r="E161" s="190" t="s">
        <v>369</v>
      </c>
      <c r="F161" s="191" t="s">
        <v>370</v>
      </c>
      <c r="G161" s="192" t="s">
        <v>160</v>
      </c>
      <c r="H161" s="193">
        <v>11</v>
      </c>
      <c r="I161" s="194"/>
      <c r="J161" s="195">
        <f>ROUND(I161*H161,2)</f>
        <v>0</v>
      </c>
      <c r="K161" s="196"/>
      <c r="L161" s="38"/>
      <c r="M161" s="197" t="s">
        <v>1</v>
      </c>
      <c r="N161" s="198" t="s">
        <v>38</v>
      </c>
      <c r="O161" s="70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1" t="s">
        <v>142</v>
      </c>
      <c r="AT161" s="201" t="s">
        <v>138</v>
      </c>
      <c r="AU161" s="201" t="s">
        <v>77</v>
      </c>
      <c r="AY161" s="16" t="s">
        <v>137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77</v>
      </c>
      <c r="BK161" s="202">
        <f>ROUND(I161*H161,2)</f>
        <v>0</v>
      </c>
      <c r="BL161" s="16" t="s">
        <v>142</v>
      </c>
      <c r="BM161" s="201" t="s">
        <v>248</v>
      </c>
    </row>
    <row r="162" spans="1:65" s="12" customFormat="1" ht="15">
      <c r="B162" s="175"/>
      <c r="C162" s="176"/>
      <c r="D162" s="177" t="s">
        <v>72</v>
      </c>
      <c r="E162" s="178" t="s">
        <v>284</v>
      </c>
      <c r="F162" s="178" t="s">
        <v>285</v>
      </c>
      <c r="G162" s="176"/>
      <c r="H162" s="176"/>
      <c r="I162" s="179"/>
      <c r="J162" s="180">
        <f>BK162</f>
        <v>0</v>
      </c>
      <c r="K162" s="176"/>
      <c r="L162" s="181"/>
      <c r="M162" s="182"/>
      <c r="N162" s="183"/>
      <c r="O162" s="183"/>
      <c r="P162" s="184">
        <f>P163+P165</f>
        <v>0</v>
      </c>
      <c r="Q162" s="183"/>
      <c r="R162" s="184">
        <f>R163+R165</f>
        <v>0</v>
      </c>
      <c r="S162" s="183"/>
      <c r="T162" s="185">
        <f>T163+T165</f>
        <v>0</v>
      </c>
      <c r="AR162" s="186" t="s">
        <v>157</v>
      </c>
      <c r="AT162" s="187" t="s">
        <v>72</v>
      </c>
      <c r="AU162" s="187" t="s">
        <v>73</v>
      </c>
      <c r="AY162" s="186" t="s">
        <v>137</v>
      </c>
      <c r="BK162" s="188">
        <f>BK163+BK165</f>
        <v>0</v>
      </c>
    </row>
    <row r="163" spans="1:65" s="12" customFormat="1" ht="12.75">
      <c r="B163" s="175"/>
      <c r="C163" s="176"/>
      <c r="D163" s="177" t="s">
        <v>72</v>
      </c>
      <c r="E163" s="226" t="s">
        <v>286</v>
      </c>
      <c r="F163" s="226" t="s">
        <v>287</v>
      </c>
      <c r="G163" s="176"/>
      <c r="H163" s="176"/>
      <c r="I163" s="179"/>
      <c r="J163" s="227">
        <f>BK163</f>
        <v>0</v>
      </c>
      <c r="K163" s="176"/>
      <c r="L163" s="181"/>
      <c r="M163" s="182"/>
      <c r="N163" s="183"/>
      <c r="O163" s="183"/>
      <c r="P163" s="184">
        <f>P164</f>
        <v>0</v>
      </c>
      <c r="Q163" s="183"/>
      <c r="R163" s="184">
        <f>R164</f>
        <v>0</v>
      </c>
      <c r="S163" s="183"/>
      <c r="T163" s="185">
        <f>T164</f>
        <v>0</v>
      </c>
      <c r="AR163" s="186" t="s">
        <v>157</v>
      </c>
      <c r="AT163" s="187" t="s">
        <v>72</v>
      </c>
      <c r="AU163" s="187" t="s">
        <v>77</v>
      </c>
      <c r="AY163" s="186" t="s">
        <v>137</v>
      </c>
      <c r="BK163" s="188">
        <f>BK164</f>
        <v>0</v>
      </c>
    </row>
    <row r="164" spans="1:65" s="2" customFormat="1" ht="12">
      <c r="A164" s="33"/>
      <c r="B164" s="34"/>
      <c r="C164" s="189" t="s">
        <v>249</v>
      </c>
      <c r="D164" s="189" t="s">
        <v>138</v>
      </c>
      <c r="E164" s="190" t="s">
        <v>289</v>
      </c>
      <c r="F164" s="191" t="s">
        <v>287</v>
      </c>
      <c r="G164" s="192" t="s">
        <v>290</v>
      </c>
      <c r="H164" s="193">
        <v>1</v>
      </c>
      <c r="I164" s="194"/>
      <c r="J164" s="195">
        <f>ROUND(I164*H164,2)</f>
        <v>0</v>
      </c>
      <c r="K164" s="196"/>
      <c r="L164" s="38"/>
      <c r="M164" s="197" t="s">
        <v>1</v>
      </c>
      <c r="N164" s="198" t="s">
        <v>38</v>
      </c>
      <c r="O164" s="70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1" t="s">
        <v>291</v>
      </c>
      <c r="AT164" s="201" t="s">
        <v>138</v>
      </c>
      <c r="AU164" s="201" t="s">
        <v>81</v>
      </c>
      <c r="AY164" s="16" t="s">
        <v>137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6" t="s">
        <v>77</v>
      </c>
      <c r="BK164" s="202">
        <f>ROUND(I164*H164,2)</f>
        <v>0</v>
      </c>
      <c r="BL164" s="16" t="s">
        <v>291</v>
      </c>
      <c r="BM164" s="201" t="s">
        <v>371</v>
      </c>
    </row>
    <row r="165" spans="1:65" s="12" customFormat="1" ht="12.75">
      <c r="B165" s="175"/>
      <c r="C165" s="176"/>
      <c r="D165" s="177" t="s">
        <v>72</v>
      </c>
      <c r="E165" s="226" t="s">
        <v>299</v>
      </c>
      <c r="F165" s="226" t="s">
        <v>300</v>
      </c>
      <c r="G165" s="176"/>
      <c r="H165" s="176"/>
      <c r="I165" s="179"/>
      <c r="J165" s="227">
        <f>BK165</f>
        <v>0</v>
      </c>
      <c r="K165" s="176"/>
      <c r="L165" s="181"/>
      <c r="M165" s="182"/>
      <c r="N165" s="183"/>
      <c r="O165" s="183"/>
      <c r="P165" s="184">
        <f>P166</f>
        <v>0</v>
      </c>
      <c r="Q165" s="183"/>
      <c r="R165" s="184">
        <f>R166</f>
        <v>0</v>
      </c>
      <c r="S165" s="183"/>
      <c r="T165" s="185">
        <f>T166</f>
        <v>0</v>
      </c>
      <c r="AR165" s="186" t="s">
        <v>157</v>
      </c>
      <c r="AT165" s="187" t="s">
        <v>72</v>
      </c>
      <c r="AU165" s="187" t="s">
        <v>77</v>
      </c>
      <c r="AY165" s="186" t="s">
        <v>137</v>
      </c>
      <c r="BK165" s="188">
        <f>BK166</f>
        <v>0</v>
      </c>
    </row>
    <row r="166" spans="1:65" s="2" customFormat="1" ht="12">
      <c r="A166" s="33"/>
      <c r="B166" s="34"/>
      <c r="C166" s="189" t="s">
        <v>202</v>
      </c>
      <c r="D166" s="189" t="s">
        <v>138</v>
      </c>
      <c r="E166" s="190" t="s">
        <v>301</v>
      </c>
      <c r="F166" s="191" t="s">
        <v>300</v>
      </c>
      <c r="G166" s="192" t="s">
        <v>290</v>
      </c>
      <c r="H166" s="193">
        <v>1</v>
      </c>
      <c r="I166" s="194"/>
      <c r="J166" s="195">
        <f>ROUND(I166*H166,2)</f>
        <v>0</v>
      </c>
      <c r="K166" s="196"/>
      <c r="L166" s="38"/>
      <c r="M166" s="228" t="s">
        <v>1</v>
      </c>
      <c r="N166" s="229" t="s">
        <v>38</v>
      </c>
      <c r="O166" s="230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1" t="s">
        <v>291</v>
      </c>
      <c r="AT166" s="201" t="s">
        <v>138</v>
      </c>
      <c r="AU166" s="201" t="s">
        <v>81</v>
      </c>
      <c r="AY166" s="16" t="s">
        <v>137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6" t="s">
        <v>77</v>
      </c>
      <c r="BK166" s="202">
        <f>ROUND(I166*H166,2)</f>
        <v>0</v>
      </c>
      <c r="BL166" s="16" t="s">
        <v>291</v>
      </c>
      <c r="BM166" s="201" t="s">
        <v>372</v>
      </c>
    </row>
    <row r="167" spans="1:65" s="2" customFormat="1">
      <c r="A167" s="33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38"/>
      <c r="M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</sheetData>
  <sheetProtection password="835E" sheet="1" objects="1" scenarios="1" formatColumns="0" formatRows="0" autoFilter="0"/>
  <autoFilter ref="C131:K166" xr:uid="{00000000-0009-0000-0000-000002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88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1640625" style="1" customWidth="1"/>
    <col min="3" max="3" width="4.6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90</v>
      </c>
    </row>
    <row r="3" spans="1:46" s="1" customForma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1:46" s="1" customFormat="1" ht="18">
      <c r="B4" s="19"/>
      <c r="D4" s="116" t="s">
        <v>98</v>
      </c>
      <c r="L4" s="19"/>
      <c r="M4" s="117" t="s">
        <v>10</v>
      </c>
      <c r="AT4" s="16" t="s">
        <v>4</v>
      </c>
    </row>
    <row r="5" spans="1:46" s="1" customFormat="1">
      <c r="B5" s="19"/>
      <c r="L5" s="19"/>
    </row>
    <row r="6" spans="1:46" s="1" customFormat="1" ht="12.75">
      <c r="B6" s="19"/>
      <c r="D6" s="118" t="s">
        <v>16</v>
      </c>
      <c r="L6" s="19"/>
    </row>
    <row r="7" spans="1:46" s="1" customFormat="1" ht="12.75">
      <c r="B7" s="19"/>
      <c r="E7" s="298" t="str">
        <f>'Rekapitulace stavby'!K6</f>
        <v>Stavební úpravy a přístavba budovy, Palackého 440, Šťáhlavy</v>
      </c>
      <c r="F7" s="299"/>
      <c r="G7" s="299"/>
      <c r="H7" s="299"/>
      <c r="L7" s="19"/>
    </row>
    <row r="8" spans="1:46" ht="12.75">
      <c r="B8" s="19"/>
      <c r="D8" s="118" t="s">
        <v>99</v>
      </c>
      <c r="L8" s="19"/>
    </row>
    <row r="9" spans="1:46" s="1" customFormat="1">
      <c r="B9" s="19"/>
      <c r="E9" s="298" t="s">
        <v>100</v>
      </c>
      <c r="F9" s="276"/>
      <c r="G9" s="276"/>
      <c r="H9" s="276"/>
      <c r="L9" s="19"/>
    </row>
    <row r="10" spans="1:46" s="1" customFormat="1" ht="12.75">
      <c r="B10" s="19"/>
      <c r="D10" s="118" t="s">
        <v>101</v>
      </c>
      <c r="L10" s="19"/>
    </row>
    <row r="11" spans="1:46" s="2" customFormat="1">
      <c r="A11" s="33"/>
      <c r="B11" s="38"/>
      <c r="C11" s="33"/>
      <c r="D11" s="33"/>
      <c r="E11" s="306" t="s">
        <v>102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.75">
      <c r="A12" s="33"/>
      <c r="B12" s="38"/>
      <c r="C12" s="33"/>
      <c r="D12" s="118" t="s">
        <v>1312</v>
      </c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>
      <c r="A13" s="33"/>
      <c r="B13" s="38"/>
      <c r="C13" s="33"/>
      <c r="D13" s="33"/>
      <c r="E13" s="301" t="s">
        <v>373</v>
      </c>
      <c r="F13" s="300"/>
      <c r="G13" s="300"/>
      <c r="H13" s="300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.75">
      <c r="A15" s="33"/>
      <c r="B15" s="38"/>
      <c r="C15" s="33"/>
      <c r="D15" s="118" t="s">
        <v>18</v>
      </c>
      <c r="E15" s="33"/>
      <c r="F15" s="108" t="s">
        <v>1</v>
      </c>
      <c r="G15" s="33"/>
      <c r="H15" s="33"/>
      <c r="I15" s="118" t="s">
        <v>19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.75">
      <c r="A16" s="33"/>
      <c r="B16" s="38"/>
      <c r="C16" s="33"/>
      <c r="D16" s="118" t="s">
        <v>20</v>
      </c>
      <c r="E16" s="33"/>
      <c r="F16" s="108" t="s">
        <v>21</v>
      </c>
      <c r="G16" s="33"/>
      <c r="H16" s="33"/>
      <c r="I16" s="118" t="s">
        <v>22</v>
      </c>
      <c r="J16" s="119" t="str">
        <f>'Rekapitulace stavby'!AN8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.75">
      <c r="A18" s="33"/>
      <c r="B18" s="38"/>
      <c r="C18" s="33"/>
      <c r="D18" s="118" t="s">
        <v>23</v>
      </c>
      <c r="E18" s="33"/>
      <c r="F18" s="33"/>
      <c r="G18" s="33"/>
      <c r="H18" s="33"/>
      <c r="I18" s="118" t="s">
        <v>24</v>
      </c>
      <c r="J18" s="108" t="str">
        <f>IF('Rekapitulace stavby'!AN10="","",'Rekapitulace stavby'!AN10)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.75">
      <c r="A19" s="33"/>
      <c r="B19" s="38"/>
      <c r="C19" s="33"/>
      <c r="D19" s="33"/>
      <c r="E19" s="108" t="str">
        <f>IF('Rekapitulace stavby'!E11="","",'Rekapitulace stavby'!E11)</f>
        <v>Obec Šťáhlavy</v>
      </c>
      <c r="F19" s="33"/>
      <c r="G19" s="33"/>
      <c r="H19" s="33"/>
      <c r="I19" s="118" t="s">
        <v>26</v>
      </c>
      <c r="J19" s="108" t="str">
        <f>IF('Rekapitulace stavby'!AN11="","",'Rekapitulace stavby'!AN11)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.75">
      <c r="A21" s="33"/>
      <c r="B21" s="38"/>
      <c r="C21" s="33"/>
      <c r="D21" s="118" t="s">
        <v>27</v>
      </c>
      <c r="E21" s="33"/>
      <c r="F21" s="33"/>
      <c r="G21" s="33"/>
      <c r="H21" s="33"/>
      <c r="I21" s="118" t="s">
        <v>24</v>
      </c>
      <c r="J21" s="29" t="str">
        <f>'Rekapitulace stavby'!AN13</f>
        <v>Vyplň údaj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.75">
      <c r="A22" s="33"/>
      <c r="B22" s="38"/>
      <c r="C22" s="33"/>
      <c r="D22" s="33"/>
      <c r="E22" s="302" t="str">
        <f>'Rekapitulace stavby'!E14</f>
        <v>Vyplň údaj</v>
      </c>
      <c r="F22" s="303"/>
      <c r="G22" s="303"/>
      <c r="H22" s="303"/>
      <c r="I22" s="118" t="s">
        <v>26</v>
      </c>
      <c r="J22" s="29" t="str">
        <f>'Rekapitulace stavby'!AN14</f>
        <v>Vyplň údaj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.75">
      <c r="A24" s="33"/>
      <c r="B24" s="38"/>
      <c r="C24" s="33"/>
      <c r="D24" s="118" t="s">
        <v>29</v>
      </c>
      <c r="E24" s="33"/>
      <c r="F24" s="33"/>
      <c r="G24" s="33"/>
      <c r="H24" s="33"/>
      <c r="I24" s="118" t="s">
        <v>24</v>
      </c>
      <c r="J24" s="108" t="str">
        <f>IF('Rekapitulace stavby'!AN16="","",'Rekapitulace stavby'!AN16)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.75">
      <c r="A25" s="33"/>
      <c r="B25" s="38"/>
      <c r="C25" s="33"/>
      <c r="D25" s="33"/>
      <c r="E25" s="108" t="str">
        <f>IF('Rekapitulace stavby'!E17="","",'Rekapitulace stavby'!E17)</f>
        <v xml:space="preserve"> </v>
      </c>
      <c r="F25" s="33"/>
      <c r="G25" s="33"/>
      <c r="H25" s="33"/>
      <c r="I25" s="118" t="s">
        <v>26</v>
      </c>
      <c r="J25" s="108" t="str">
        <f>IF('Rekapitulace stavby'!AN17="","",'Rekapitulace stavby'!AN17)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.75">
      <c r="A27" s="33"/>
      <c r="B27" s="38"/>
      <c r="C27" s="33"/>
      <c r="D27" s="118" t="s">
        <v>31</v>
      </c>
      <c r="E27" s="33"/>
      <c r="F27" s="33"/>
      <c r="G27" s="33"/>
      <c r="H27" s="33"/>
      <c r="I27" s="118" t="s">
        <v>24</v>
      </c>
      <c r="J27" s="108" t="str">
        <f>IF('Rekapitulace stavby'!AN19="","",'Rekapitulace stavby'!AN19)</f>
        <v/>
      </c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.75">
      <c r="A28" s="33"/>
      <c r="B28" s="38"/>
      <c r="C28" s="33"/>
      <c r="D28" s="33"/>
      <c r="E28" s="108" t="str">
        <f>IF('Rekapitulace stavby'!E20="","",'Rekapitulace stavby'!E20)</f>
        <v xml:space="preserve"> </v>
      </c>
      <c r="F28" s="33"/>
      <c r="G28" s="33"/>
      <c r="H28" s="33"/>
      <c r="I28" s="118" t="s">
        <v>26</v>
      </c>
      <c r="J28" s="108" t="str">
        <f>IF('Rekapitulace stavby'!AN20="","",'Rekapitulace stavby'!AN20)</f>
        <v/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>
      <c r="A29" s="33"/>
      <c r="B29" s="38"/>
      <c r="C29" s="33"/>
      <c r="D29" s="33"/>
      <c r="E29" s="33"/>
      <c r="F29" s="33"/>
      <c r="G29" s="33"/>
      <c r="H29" s="33"/>
      <c r="I29" s="33"/>
      <c r="J29" s="33"/>
      <c r="K29" s="3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.75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2.75">
      <c r="A31" s="120"/>
      <c r="B31" s="121"/>
      <c r="C31" s="120"/>
      <c r="D31" s="120"/>
      <c r="E31" s="304" t="s">
        <v>1</v>
      </c>
      <c r="F31" s="304"/>
      <c r="G31" s="304"/>
      <c r="H31" s="304"/>
      <c r="I31" s="120"/>
      <c r="J31" s="120"/>
      <c r="K31" s="120"/>
      <c r="L31" s="122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>
      <c r="A32" s="33"/>
      <c r="B32" s="38"/>
      <c r="C32" s="33"/>
      <c r="D32" s="33"/>
      <c r="E32" s="33"/>
      <c r="F32" s="33"/>
      <c r="G32" s="33"/>
      <c r="H32" s="33"/>
      <c r="I32" s="33"/>
      <c r="J32" s="33"/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5.75">
      <c r="A34" s="33"/>
      <c r="B34" s="38"/>
      <c r="C34" s="33"/>
      <c r="D34" s="124" t="s">
        <v>33</v>
      </c>
      <c r="E34" s="33"/>
      <c r="F34" s="33"/>
      <c r="G34" s="33"/>
      <c r="H34" s="33"/>
      <c r="I34" s="33"/>
      <c r="J34" s="125">
        <f>ROUND(J143,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>
      <c r="A35" s="33"/>
      <c r="B35" s="38"/>
      <c r="C35" s="33"/>
      <c r="D35" s="123"/>
      <c r="E35" s="123"/>
      <c r="F35" s="123"/>
      <c r="G35" s="123"/>
      <c r="H35" s="123"/>
      <c r="I35" s="123"/>
      <c r="J35" s="123"/>
      <c r="K35" s="12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2.75">
      <c r="A36" s="33"/>
      <c r="B36" s="38"/>
      <c r="C36" s="33"/>
      <c r="D36" s="33"/>
      <c r="E36" s="33"/>
      <c r="F36" s="126" t="s">
        <v>35</v>
      </c>
      <c r="G36" s="33"/>
      <c r="H36" s="33"/>
      <c r="I36" s="126" t="s">
        <v>34</v>
      </c>
      <c r="J36" s="126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2.75">
      <c r="A37" s="33"/>
      <c r="B37" s="38"/>
      <c r="C37" s="33"/>
      <c r="D37" s="127" t="s">
        <v>37</v>
      </c>
      <c r="E37" s="118" t="s">
        <v>38</v>
      </c>
      <c r="F37" s="128">
        <f>ROUND((SUM(BE143:BE287)),  2)</f>
        <v>0</v>
      </c>
      <c r="G37" s="33"/>
      <c r="H37" s="33"/>
      <c r="I37" s="129">
        <v>0.21</v>
      </c>
      <c r="J37" s="128">
        <f>ROUND(((SUM(BE143:BE287))*I37),  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.75">
      <c r="A38" s="33"/>
      <c r="B38" s="38"/>
      <c r="C38" s="33"/>
      <c r="D38" s="33"/>
      <c r="E38" s="118" t="s">
        <v>39</v>
      </c>
      <c r="F38" s="128">
        <f>ROUND((SUM(BF143:BF287)),  2)</f>
        <v>0</v>
      </c>
      <c r="G38" s="33"/>
      <c r="H38" s="33"/>
      <c r="I38" s="129">
        <v>0.15</v>
      </c>
      <c r="J38" s="128">
        <f>ROUND(((SUM(BF143:BF287))*I38),  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2.75">
      <c r="A39" s="33"/>
      <c r="B39" s="38"/>
      <c r="C39" s="33"/>
      <c r="D39" s="33"/>
      <c r="E39" s="118" t="s">
        <v>40</v>
      </c>
      <c r="F39" s="128">
        <f>ROUND((SUM(BG143:BG287)),  2)</f>
        <v>0</v>
      </c>
      <c r="G39" s="33"/>
      <c r="H39" s="33"/>
      <c r="I39" s="129">
        <v>0.21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.75">
      <c r="A40" s="33"/>
      <c r="B40" s="38"/>
      <c r="C40" s="33"/>
      <c r="D40" s="33"/>
      <c r="E40" s="118" t="s">
        <v>41</v>
      </c>
      <c r="F40" s="128">
        <f>ROUND((SUM(BH143:BH287)),  2)</f>
        <v>0</v>
      </c>
      <c r="G40" s="33"/>
      <c r="H40" s="33"/>
      <c r="I40" s="129">
        <v>0.15</v>
      </c>
      <c r="J40" s="128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2.75">
      <c r="A41" s="33"/>
      <c r="B41" s="38"/>
      <c r="C41" s="33"/>
      <c r="D41" s="33"/>
      <c r="E41" s="118" t="s">
        <v>42</v>
      </c>
      <c r="F41" s="128">
        <f>ROUND((SUM(BI143:BI287)),  2)</f>
        <v>0</v>
      </c>
      <c r="G41" s="33"/>
      <c r="H41" s="33"/>
      <c r="I41" s="129">
        <v>0</v>
      </c>
      <c r="J41" s="128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15.75">
      <c r="A43" s="33"/>
      <c r="B43" s="38"/>
      <c r="C43" s="130"/>
      <c r="D43" s="131" t="s">
        <v>43</v>
      </c>
      <c r="E43" s="132"/>
      <c r="F43" s="132"/>
      <c r="G43" s="133" t="s">
        <v>44</v>
      </c>
      <c r="H43" s="134" t="s">
        <v>45</v>
      </c>
      <c r="I43" s="132"/>
      <c r="J43" s="135">
        <f>SUM(J34:J41)</f>
        <v>0</v>
      </c>
      <c r="K43" s="13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>
      <c r="B45" s="19"/>
      <c r="L45" s="19"/>
    </row>
    <row r="46" spans="1:31" s="1" customFormat="1">
      <c r="B46" s="19"/>
      <c r="L46" s="19"/>
    </row>
    <row r="47" spans="1:31" s="1" customFormat="1">
      <c r="B47" s="19"/>
      <c r="L47" s="19"/>
    </row>
    <row r="48" spans="1:31" s="1" customFormat="1">
      <c r="B48" s="19"/>
      <c r="L48" s="19"/>
    </row>
    <row r="49" spans="1:31" s="1" customFormat="1">
      <c r="B49" s="19"/>
      <c r="L49" s="19"/>
    </row>
    <row r="50" spans="1:31" s="2" customFormat="1" ht="12.75">
      <c r="B50" s="50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8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75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.75">
      <c r="A85" s="33"/>
      <c r="B85" s="34"/>
      <c r="C85" s="35"/>
      <c r="D85" s="35"/>
      <c r="E85" s="296" t="str">
        <f>E7</f>
        <v>Stavební úpravy a přístavba budovy, Palackého 440, Šťáhlavy</v>
      </c>
      <c r="F85" s="297"/>
      <c r="G85" s="297"/>
      <c r="H85" s="29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.75">
      <c r="B86" s="20"/>
      <c r="C86" s="28" t="s">
        <v>99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1" customFormat="1">
      <c r="B87" s="20"/>
      <c r="C87" s="21"/>
      <c r="D87" s="21"/>
      <c r="E87" s="296" t="s">
        <v>100</v>
      </c>
      <c r="F87" s="261"/>
      <c r="G87" s="261"/>
      <c r="H87" s="261"/>
      <c r="I87" s="21"/>
      <c r="J87" s="21"/>
      <c r="K87" s="21"/>
      <c r="L87" s="19"/>
    </row>
    <row r="88" spans="1:31" s="1" customFormat="1" ht="12.75">
      <c r="B88" s="20"/>
      <c r="C88" s="28" t="s">
        <v>101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>
      <c r="A89" s="33"/>
      <c r="B89" s="34"/>
      <c r="C89" s="35"/>
      <c r="D89" s="35"/>
      <c r="E89" s="305" t="s">
        <v>102</v>
      </c>
      <c r="F89" s="295"/>
      <c r="G89" s="295"/>
      <c r="H89" s="295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.75">
      <c r="A90" s="33"/>
      <c r="B90" s="34"/>
      <c r="C90" s="28" t="s">
        <v>1312</v>
      </c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>
      <c r="A91" s="33"/>
      <c r="B91" s="34"/>
      <c r="C91" s="35"/>
      <c r="D91" s="35"/>
      <c r="E91" s="254" t="str">
        <f>E13</f>
        <v>1.1.2 - Ústřední topení</v>
      </c>
      <c r="F91" s="295"/>
      <c r="G91" s="295"/>
      <c r="H91" s="29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.75">
      <c r="A93" s="33"/>
      <c r="B93" s="34"/>
      <c r="C93" s="28" t="s">
        <v>20</v>
      </c>
      <c r="D93" s="35"/>
      <c r="E93" s="35"/>
      <c r="F93" s="26" t="str">
        <f>F16</f>
        <v xml:space="preserve"> </v>
      </c>
      <c r="G93" s="35"/>
      <c r="H93" s="35"/>
      <c r="I93" s="28" t="s">
        <v>22</v>
      </c>
      <c r="J93" s="65" t="str">
        <f>IF(J16="","",J16)</f>
        <v>Vyplň údaj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.75">
      <c r="A95" s="33"/>
      <c r="B95" s="34"/>
      <c r="C95" s="28" t="s">
        <v>23</v>
      </c>
      <c r="D95" s="35"/>
      <c r="E95" s="35"/>
      <c r="F95" s="26" t="str">
        <f>E19</f>
        <v>Obec Šťáhlavy</v>
      </c>
      <c r="G95" s="35"/>
      <c r="H95" s="35"/>
      <c r="I95" s="28" t="s">
        <v>29</v>
      </c>
      <c r="J95" s="31" t="str">
        <f>E25</f>
        <v xml:space="preserve"> </v>
      </c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2.75">
      <c r="A96" s="33"/>
      <c r="B96" s="34"/>
      <c r="C96" s="28" t="s">
        <v>27</v>
      </c>
      <c r="D96" s="35"/>
      <c r="E96" s="35"/>
      <c r="F96" s="26" t="str">
        <f>IF(E22="","",E22)</f>
        <v>Vyplň údaj</v>
      </c>
      <c r="G96" s="35"/>
      <c r="H96" s="35"/>
      <c r="I96" s="28" t="s">
        <v>31</v>
      </c>
      <c r="J96" s="31" t="str">
        <f>E28</f>
        <v xml:space="preserve"> 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12">
      <c r="A98" s="33"/>
      <c r="B98" s="34"/>
      <c r="C98" s="148" t="s">
        <v>104</v>
      </c>
      <c r="D98" s="149"/>
      <c r="E98" s="149"/>
      <c r="F98" s="149"/>
      <c r="G98" s="149"/>
      <c r="H98" s="149"/>
      <c r="I98" s="149"/>
      <c r="J98" s="150" t="s">
        <v>105</v>
      </c>
      <c r="K98" s="149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15.75">
      <c r="A100" s="33"/>
      <c r="B100" s="34"/>
      <c r="C100" s="151" t="s">
        <v>106</v>
      </c>
      <c r="D100" s="35"/>
      <c r="E100" s="35"/>
      <c r="F100" s="35"/>
      <c r="G100" s="35"/>
      <c r="H100" s="35"/>
      <c r="I100" s="35"/>
      <c r="J100" s="83">
        <f>J143</f>
        <v>0</v>
      </c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6" t="s">
        <v>107</v>
      </c>
    </row>
    <row r="101" spans="1:47" s="9" customFormat="1" ht="15">
      <c r="B101" s="152"/>
      <c r="C101" s="153"/>
      <c r="D101" s="154" t="s">
        <v>374</v>
      </c>
      <c r="E101" s="155"/>
      <c r="F101" s="155"/>
      <c r="G101" s="155"/>
      <c r="H101" s="155"/>
      <c r="I101" s="155"/>
      <c r="J101" s="156">
        <f>J144</f>
        <v>0</v>
      </c>
      <c r="K101" s="153"/>
      <c r="L101" s="157"/>
    </row>
    <row r="102" spans="1:47" s="10" customFormat="1" ht="12.75">
      <c r="B102" s="158"/>
      <c r="C102" s="102"/>
      <c r="D102" s="159" t="s">
        <v>375</v>
      </c>
      <c r="E102" s="160"/>
      <c r="F102" s="160"/>
      <c r="G102" s="160"/>
      <c r="H102" s="160"/>
      <c r="I102" s="160"/>
      <c r="J102" s="161">
        <f>J145</f>
        <v>0</v>
      </c>
      <c r="K102" s="102"/>
      <c r="L102" s="162"/>
    </row>
    <row r="103" spans="1:47" s="10" customFormat="1" ht="12.75">
      <c r="B103" s="158"/>
      <c r="C103" s="102"/>
      <c r="D103" s="159" t="s">
        <v>376</v>
      </c>
      <c r="E103" s="160"/>
      <c r="F103" s="160"/>
      <c r="G103" s="160"/>
      <c r="H103" s="160"/>
      <c r="I103" s="160"/>
      <c r="J103" s="161">
        <f>J147</f>
        <v>0</v>
      </c>
      <c r="K103" s="102"/>
      <c r="L103" s="162"/>
    </row>
    <row r="104" spans="1:47" s="10" customFormat="1" ht="12.75">
      <c r="B104" s="158"/>
      <c r="C104" s="102"/>
      <c r="D104" s="159" t="s">
        <v>377</v>
      </c>
      <c r="E104" s="160"/>
      <c r="F104" s="160"/>
      <c r="G104" s="160"/>
      <c r="H104" s="160"/>
      <c r="I104" s="160"/>
      <c r="J104" s="161">
        <f>J151</f>
        <v>0</v>
      </c>
      <c r="K104" s="102"/>
      <c r="L104" s="162"/>
    </row>
    <row r="105" spans="1:47" s="10" customFormat="1" ht="12.75">
      <c r="B105" s="158"/>
      <c r="C105" s="102"/>
      <c r="D105" s="159" t="s">
        <v>378</v>
      </c>
      <c r="E105" s="160"/>
      <c r="F105" s="160"/>
      <c r="G105" s="160"/>
      <c r="H105" s="160"/>
      <c r="I105" s="160"/>
      <c r="J105" s="161">
        <f>J166</f>
        <v>0</v>
      </c>
      <c r="K105" s="102"/>
      <c r="L105" s="162"/>
    </row>
    <row r="106" spans="1:47" s="10" customFormat="1" ht="12.75">
      <c r="B106" s="158"/>
      <c r="C106" s="102"/>
      <c r="D106" s="159" t="s">
        <v>379</v>
      </c>
      <c r="E106" s="160"/>
      <c r="F106" s="160"/>
      <c r="G106" s="160"/>
      <c r="H106" s="160"/>
      <c r="I106" s="160"/>
      <c r="J106" s="161">
        <f>J168</f>
        <v>0</v>
      </c>
      <c r="K106" s="102"/>
      <c r="L106" s="162"/>
    </row>
    <row r="107" spans="1:47" s="9" customFormat="1" ht="15">
      <c r="B107" s="152"/>
      <c r="C107" s="153"/>
      <c r="D107" s="154" t="s">
        <v>380</v>
      </c>
      <c r="E107" s="155"/>
      <c r="F107" s="155"/>
      <c r="G107" s="155"/>
      <c r="H107" s="155"/>
      <c r="I107" s="155"/>
      <c r="J107" s="156">
        <f>J175</f>
        <v>0</v>
      </c>
      <c r="K107" s="153"/>
      <c r="L107" s="157"/>
    </row>
    <row r="108" spans="1:47" s="10" customFormat="1" ht="12.75">
      <c r="B108" s="158"/>
      <c r="C108" s="102"/>
      <c r="D108" s="159" t="s">
        <v>381</v>
      </c>
      <c r="E108" s="160"/>
      <c r="F108" s="160"/>
      <c r="G108" s="160"/>
      <c r="H108" s="160"/>
      <c r="I108" s="160"/>
      <c r="J108" s="161">
        <f>J176</f>
        <v>0</v>
      </c>
      <c r="K108" s="102"/>
      <c r="L108" s="162"/>
    </row>
    <row r="109" spans="1:47" s="10" customFormat="1" ht="12.75">
      <c r="B109" s="158"/>
      <c r="C109" s="102"/>
      <c r="D109" s="159" t="s">
        <v>382</v>
      </c>
      <c r="E109" s="160"/>
      <c r="F109" s="160"/>
      <c r="G109" s="160"/>
      <c r="H109" s="160"/>
      <c r="I109" s="160"/>
      <c r="J109" s="161">
        <f>J186</f>
        <v>0</v>
      </c>
      <c r="K109" s="102"/>
      <c r="L109" s="162"/>
    </row>
    <row r="110" spans="1:47" s="10" customFormat="1" ht="12.75">
      <c r="B110" s="158"/>
      <c r="C110" s="102"/>
      <c r="D110" s="159" t="s">
        <v>383</v>
      </c>
      <c r="E110" s="160"/>
      <c r="F110" s="160"/>
      <c r="G110" s="160"/>
      <c r="H110" s="160"/>
      <c r="I110" s="160"/>
      <c r="J110" s="161">
        <f>J192</f>
        <v>0</v>
      </c>
      <c r="K110" s="102"/>
      <c r="L110" s="162"/>
    </row>
    <row r="111" spans="1:47" s="10" customFormat="1" ht="12.75">
      <c r="B111" s="158"/>
      <c r="C111" s="102"/>
      <c r="D111" s="159" t="s">
        <v>384</v>
      </c>
      <c r="E111" s="160"/>
      <c r="F111" s="160"/>
      <c r="G111" s="160"/>
      <c r="H111" s="160"/>
      <c r="I111" s="160"/>
      <c r="J111" s="161">
        <f>J206</f>
        <v>0</v>
      </c>
      <c r="K111" s="102"/>
      <c r="L111" s="162"/>
    </row>
    <row r="112" spans="1:47" s="10" customFormat="1" ht="12.75">
      <c r="B112" s="158"/>
      <c r="C112" s="102"/>
      <c r="D112" s="159" t="s">
        <v>385</v>
      </c>
      <c r="E112" s="160"/>
      <c r="F112" s="160"/>
      <c r="G112" s="160"/>
      <c r="H112" s="160"/>
      <c r="I112" s="160"/>
      <c r="J112" s="161">
        <f>J217</f>
        <v>0</v>
      </c>
      <c r="K112" s="102"/>
      <c r="L112" s="162"/>
    </row>
    <row r="113" spans="1:31" s="10" customFormat="1" ht="12.75">
      <c r="B113" s="158"/>
      <c r="C113" s="102"/>
      <c r="D113" s="159" t="s">
        <v>386</v>
      </c>
      <c r="E113" s="160"/>
      <c r="F113" s="160"/>
      <c r="G113" s="160"/>
      <c r="H113" s="160"/>
      <c r="I113" s="160"/>
      <c r="J113" s="161">
        <f>J251</f>
        <v>0</v>
      </c>
      <c r="K113" s="102"/>
      <c r="L113" s="162"/>
    </row>
    <row r="114" spans="1:31" s="10" customFormat="1" ht="12.75">
      <c r="B114" s="158"/>
      <c r="C114" s="102"/>
      <c r="D114" s="159" t="s">
        <v>387</v>
      </c>
      <c r="E114" s="160"/>
      <c r="F114" s="160"/>
      <c r="G114" s="160"/>
      <c r="H114" s="160"/>
      <c r="I114" s="160"/>
      <c r="J114" s="161">
        <f>J253</f>
        <v>0</v>
      </c>
      <c r="K114" s="102"/>
      <c r="L114" s="162"/>
    </row>
    <row r="115" spans="1:31" s="10" customFormat="1" ht="12.75">
      <c r="B115" s="158"/>
      <c r="C115" s="102"/>
      <c r="D115" s="159" t="s">
        <v>388</v>
      </c>
      <c r="E115" s="160"/>
      <c r="F115" s="160"/>
      <c r="G115" s="160"/>
      <c r="H115" s="160"/>
      <c r="I115" s="160"/>
      <c r="J115" s="161">
        <f>J274</f>
        <v>0</v>
      </c>
      <c r="K115" s="102"/>
      <c r="L115" s="162"/>
    </row>
    <row r="116" spans="1:31" s="10" customFormat="1" ht="12.75">
      <c r="B116" s="158"/>
      <c r="C116" s="102"/>
      <c r="D116" s="159" t="s">
        <v>389</v>
      </c>
      <c r="E116" s="160"/>
      <c r="F116" s="160"/>
      <c r="G116" s="160"/>
      <c r="H116" s="160"/>
      <c r="I116" s="160"/>
      <c r="J116" s="161">
        <f>J277</f>
        <v>0</v>
      </c>
      <c r="K116" s="102"/>
      <c r="L116" s="162"/>
    </row>
    <row r="117" spans="1:31" s="10" customFormat="1" ht="12.75">
      <c r="B117" s="158"/>
      <c r="C117" s="102"/>
      <c r="D117" s="159" t="s">
        <v>390</v>
      </c>
      <c r="E117" s="160"/>
      <c r="F117" s="160"/>
      <c r="G117" s="160"/>
      <c r="H117" s="160"/>
      <c r="I117" s="160"/>
      <c r="J117" s="161">
        <f>J280</f>
        <v>0</v>
      </c>
      <c r="K117" s="102"/>
      <c r="L117" s="162"/>
    </row>
    <row r="118" spans="1:31" s="10" customFormat="1" ht="12.75">
      <c r="B118" s="158"/>
      <c r="C118" s="102"/>
      <c r="D118" s="159" t="s">
        <v>391</v>
      </c>
      <c r="E118" s="160"/>
      <c r="F118" s="160"/>
      <c r="G118" s="160"/>
      <c r="H118" s="160"/>
      <c r="I118" s="160"/>
      <c r="J118" s="161">
        <f>J283</f>
        <v>0</v>
      </c>
      <c r="K118" s="102"/>
      <c r="L118" s="162"/>
    </row>
    <row r="119" spans="1:31" s="10" customFormat="1" ht="12.75">
      <c r="B119" s="158"/>
      <c r="C119" s="102"/>
      <c r="D119" s="159" t="s">
        <v>392</v>
      </c>
      <c r="E119" s="160"/>
      <c r="F119" s="160"/>
      <c r="G119" s="160"/>
      <c r="H119" s="160"/>
      <c r="I119" s="160"/>
      <c r="J119" s="161">
        <f>J286</f>
        <v>0</v>
      </c>
      <c r="K119" s="102"/>
      <c r="L119" s="162"/>
    </row>
    <row r="120" spans="1:31" s="2" customForma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>
      <c r="A121" s="33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>
      <c r="A125" s="33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8">
      <c r="A126" s="33"/>
      <c r="B126" s="34"/>
      <c r="C126" s="22" t="s">
        <v>122</v>
      </c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.75">
      <c r="A128" s="33"/>
      <c r="B128" s="34"/>
      <c r="C128" s="28" t="s">
        <v>16</v>
      </c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3" s="2" customFormat="1" ht="12.75">
      <c r="A129" s="33"/>
      <c r="B129" s="34"/>
      <c r="C129" s="35"/>
      <c r="D129" s="35"/>
      <c r="E129" s="296" t="str">
        <f>E7</f>
        <v>Stavební úpravy a přístavba budovy, Palackého 440, Šťáhlavy</v>
      </c>
      <c r="F129" s="297"/>
      <c r="G129" s="297"/>
      <c r="H129" s="297"/>
      <c r="I129" s="35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3" s="1" customFormat="1" ht="12.75">
      <c r="B130" s="20"/>
      <c r="C130" s="28" t="s">
        <v>99</v>
      </c>
      <c r="D130" s="21"/>
      <c r="E130" s="21"/>
      <c r="F130" s="21"/>
      <c r="G130" s="21"/>
      <c r="H130" s="21"/>
      <c r="I130" s="21"/>
      <c r="J130" s="21"/>
      <c r="K130" s="21"/>
      <c r="L130" s="19"/>
    </row>
    <row r="131" spans="1:63" s="1" customFormat="1">
      <c r="B131" s="20"/>
      <c r="C131" s="21"/>
      <c r="D131" s="21"/>
      <c r="E131" s="296" t="s">
        <v>100</v>
      </c>
      <c r="F131" s="261"/>
      <c r="G131" s="261"/>
      <c r="H131" s="261"/>
      <c r="I131" s="21"/>
      <c r="J131" s="21"/>
      <c r="K131" s="21"/>
      <c r="L131" s="19"/>
    </row>
    <row r="132" spans="1:63" s="1" customFormat="1" ht="12.75">
      <c r="B132" s="20"/>
      <c r="C132" s="28" t="s">
        <v>101</v>
      </c>
      <c r="D132" s="21"/>
      <c r="E132" s="21"/>
      <c r="F132" s="21"/>
      <c r="G132" s="21"/>
      <c r="H132" s="21"/>
      <c r="I132" s="21"/>
      <c r="J132" s="21"/>
      <c r="K132" s="21"/>
      <c r="L132" s="19"/>
    </row>
    <row r="133" spans="1:63" s="2" customFormat="1">
      <c r="A133" s="33"/>
      <c r="B133" s="34"/>
      <c r="C133" s="35"/>
      <c r="D133" s="35"/>
      <c r="E133" s="305" t="s">
        <v>102</v>
      </c>
      <c r="F133" s="295"/>
      <c r="G133" s="295"/>
      <c r="H133" s="295"/>
      <c r="I133" s="35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3" s="2" customFormat="1" ht="12.75">
      <c r="A134" s="33"/>
      <c r="B134" s="34"/>
      <c r="C134" s="28" t="s">
        <v>1312</v>
      </c>
      <c r="D134" s="35"/>
      <c r="E134" s="35"/>
      <c r="F134" s="35"/>
      <c r="G134" s="35"/>
      <c r="H134" s="35"/>
      <c r="I134" s="35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3" s="2" customFormat="1">
      <c r="A135" s="33"/>
      <c r="B135" s="34"/>
      <c r="C135" s="35"/>
      <c r="D135" s="35"/>
      <c r="E135" s="254" t="str">
        <f>E13</f>
        <v>1.1.2 - Ústřední topení</v>
      </c>
      <c r="F135" s="295"/>
      <c r="G135" s="295"/>
      <c r="H135" s="295"/>
      <c r="I135" s="35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3" s="2" customFormat="1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3" s="2" customFormat="1" ht="12.75">
      <c r="A137" s="33"/>
      <c r="B137" s="34"/>
      <c r="C137" s="28" t="s">
        <v>20</v>
      </c>
      <c r="D137" s="35"/>
      <c r="E137" s="35"/>
      <c r="F137" s="26" t="str">
        <f>F16</f>
        <v xml:space="preserve"> </v>
      </c>
      <c r="G137" s="35"/>
      <c r="H137" s="35"/>
      <c r="I137" s="28" t="s">
        <v>22</v>
      </c>
      <c r="J137" s="65" t="str">
        <f>IF(J16="","",J16)</f>
        <v>Vyplň údaj</v>
      </c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3" s="2" customFormat="1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3" s="2" customFormat="1" ht="12.75">
      <c r="A139" s="33"/>
      <c r="B139" s="34"/>
      <c r="C139" s="28" t="s">
        <v>23</v>
      </c>
      <c r="D139" s="35"/>
      <c r="E139" s="35"/>
      <c r="F139" s="26" t="str">
        <f>E19</f>
        <v>Obec Šťáhlavy</v>
      </c>
      <c r="G139" s="35"/>
      <c r="H139" s="35"/>
      <c r="I139" s="28" t="s">
        <v>29</v>
      </c>
      <c r="J139" s="31" t="str">
        <f>E25</f>
        <v xml:space="preserve"> </v>
      </c>
      <c r="K139" s="35"/>
      <c r="L139" s="50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3" s="2" customFormat="1" ht="12.75">
      <c r="A140" s="33"/>
      <c r="B140" s="34"/>
      <c r="C140" s="28" t="s">
        <v>27</v>
      </c>
      <c r="D140" s="35"/>
      <c r="E140" s="35"/>
      <c r="F140" s="26" t="str">
        <f>IF(E22="","",E22)</f>
        <v>Vyplň údaj</v>
      </c>
      <c r="G140" s="35"/>
      <c r="H140" s="35"/>
      <c r="I140" s="28" t="s">
        <v>31</v>
      </c>
      <c r="J140" s="31" t="str">
        <f>E28</f>
        <v xml:space="preserve"> </v>
      </c>
      <c r="K140" s="35"/>
      <c r="L140" s="50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63" s="2" customFormat="1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50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63" s="11" customFormat="1" ht="24">
      <c r="A142" s="163"/>
      <c r="B142" s="164"/>
      <c r="C142" s="165" t="s">
        <v>123</v>
      </c>
      <c r="D142" s="166" t="s">
        <v>58</v>
      </c>
      <c r="E142" s="166" t="s">
        <v>54</v>
      </c>
      <c r="F142" s="166" t="s">
        <v>55</v>
      </c>
      <c r="G142" s="166" t="s">
        <v>124</v>
      </c>
      <c r="H142" s="166" t="s">
        <v>125</v>
      </c>
      <c r="I142" s="166" t="s">
        <v>126</v>
      </c>
      <c r="J142" s="167" t="s">
        <v>105</v>
      </c>
      <c r="K142" s="168" t="s">
        <v>127</v>
      </c>
      <c r="L142" s="169"/>
      <c r="M142" s="74" t="s">
        <v>1</v>
      </c>
      <c r="N142" s="75" t="s">
        <v>37</v>
      </c>
      <c r="O142" s="75" t="s">
        <v>128</v>
      </c>
      <c r="P142" s="75" t="s">
        <v>129</v>
      </c>
      <c r="Q142" s="75" t="s">
        <v>130</v>
      </c>
      <c r="R142" s="75" t="s">
        <v>131</v>
      </c>
      <c r="S142" s="75" t="s">
        <v>132</v>
      </c>
      <c r="T142" s="76" t="s">
        <v>133</v>
      </c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</row>
    <row r="143" spans="1:63" s="2" customFormat="1" ht="15.75">
      <c r="A143" s="33"/>
      <c r="B143" s="34"/>
      <c r="C143" s="81" t="s">
        <v>134</v>
      </c>
      <c r="D143" s="35"/>
      <c r="E143" s="35"/>
      <c r="F143" s="35"/>
      <c r="G143" s="35"/>
      <c r="H143" s="35"/>
      <c r="I143" s="35"/>
      <c r="J143" s="170">
        <f>BK143</f>
        <v>0</v>
      </c>
      <c r="K143" s="35"/>
      <c r="L143" s="38"/>
      <c r="M143" s="77"/>
      <c r="N143" s="171"/>
      <c r="O143" s="78"/>
      <c r="P143" s="172">
        <f>P144+P175</f>
        <v>0</v>
      </c>
      <c r="Q143" s="78"/>
      <c r="R143" s="172">
        <f>R144+R175</f>
        <v>0</v>
      </c>
      <c r="S143" s="78"/>
      <c r="T143" s="173">
        <f>T144+T175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72</v>
      </c>
      <c r="AU143" s="16" t="s">
        <v>107</v>
      </c>
      <c r="BK143" s="174">
        <f>BK144+BK175</f>
        <v>0</v>
      </c>
    </row>
    <row r="144" spans="1:63" s="12" customFormat="1" ht="15">
      <c r="B144" s="175"/>
      <c r="C144" s="176"/>
      <c r="D144" s="177" t="s">
        <v>72</v>
      </c>
      <c r="E144" s="178" t="s">
        <v>393</v>
      </c>
      <c r="F144" s="178" t="s">
        <v>394</v>
      </c>
      <c r="G144" s="176"/>
      <c r="H144" s="176"/>
      <c r="I144" s="179"/>
      <c r="J144" s="180">
        <f>BK144</f>
        <v>0</v>
      </c>
      <c r="K144" s="176"/>
      <c r="L144" s="181"/>
      <c r="M144" s="182"/>
      <c r="N144" s="183"/>
      <c r="O144" s="183"/>
      <c r="P144" s="184">
        <f>P145+P147+P151+P166+P168</f>
        <v>0</v>
      </c>
      <c r="Q144" s="183"/>
      <c r="R144" s="184">
        <f>R145+R147+R151+R166+R168</f>
        <v>0</v>
      </c>
      <c r="S144" s="183"/>
      <c r="T144" s="185">
        <f>T145+T147+T151+T166+T168</f>
        <v>0</v>
      </c>
      <c r="AR144" s="186" t="s">
        <v>77</v>
      </c>
      <c r="AT144" s="187" t="s">
        <v>72</v>
      </c>
      <c r="AU144" s="187" t="s">
        <v>73</v>
      </c>
      <c r="AY144" s="186" t="s">
        <v>137</v>
      </c>
      <c r="BK144" s="188">
        <f>BK145+BK147+BK151+BK166+BK168</f>
        <v>0</v>
      </c>
    </row>
    <row r="145" spans="1:65" s="12" customFormat="1" ht="12.75">
      <c r="B145" s="175"/>
      <c r="C145" s="176"/>
      <c r="D145" s="177" t="s">
        <v>72</v>
      </c>
      <c r="E145" s="226" t="s">
        <v>142</v>
      </c>
      <c r="F145" s="226" t="s">
        <v>395</v>
      </c>
      <c r="G145" s="176"/>
      <c r="H145" s="176"/>
      <c r="I145" s="179"/>
      <c r="J145" s="227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77</v>
      </c>
      <c r="AT145" s="187" t="s">
        <v>72</v>
      </c>
      <c r="AU145" s="187" t="s">
        <v>77</v>
      </c>
      <c r="AY145" s="186" t="s">
        <v>137</v>
      </c>
      <c r="BK145" s="188">
        <f>BK146</f>
        <v>0</v>
      </c>
    </row>
    <row r="146" spans="1:65" s="2" customFormat="1" ht="24">
      <c r="A146" s="33"/>
      <c r="B146" s="34"/>
      <c r="C146" s="189" t="s">
        <v>77</v>
      </c>
      <c r="D146" s="189" t="s">
        <v>138</v>
      </c>
      <c r="E146" s="190" t="s">
        <v>396</v>
      </c>
      <c r="F146" s="191" t="s">
        <v>397</v>
      </c>
      <c r="G146" s="192" t="s">
        <v>141</v>
      </c>
      <c r="H146" s="193">
        <v>5</v>
      </c>
      <c r="I146" s="194"/>
      <c r="J146" s="195">
        <f>ROUND(I146*H146,2)</f>
        <v>0</v>
      </c>
      <c r="K146" s="196"/>
      <c r="L146" s="38"/>
      <c r="M146" s="197" t="s">
        <v>1</v>
      </c>
      <c r="N146" s="198" t="s">
        <v>38</v>
      </c>
      <c r="O146" s="7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142</v>
      </c>
      <c r="AT146" s="201" t="s">
        <v>138</v>
      </c>
      <c r="AU146" s="201" t="s">
        <v>81</v>
      </c>
      <c r="AY146" s="16" t="s">
        <v>137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6" t="s">
        <v>77</v>
      </c>
      <c r="BK146" s="202">
        <f>ROUND(I146*H146,2)</f>
        <v>0</v>
      </c>
      <c r="BL146" s="16" t="s">
        <v>142</v>
      </c>
      <c r="BM146" s="201" t="s">
        <v>81</v>
      </c>
    </row>
    <row r="147" spans="1:65" s="12" customFormat="1" ht="12.75">
      <c r="B147" s="175"/>
      <c r="C147" s="176"/>
      <c r="D147" s="177" t="s">
        <v>72</v>
      </c>
      <c r="E147" s="226" t="s">
        <v>152</v>
      </c>
      <c r="F147" s="226" t="s">
        <v>398</v>
      </c>
      <c r="G147" s="176"/>
      <c r="H147" s="176"/>
      <c r="I147" s="179"/>
      <c r="J147" s="227">
        <f>BK147</f>
        <v>0</v>
      </c>
      <c r="K147" s="176"/>
      <c r="L147" s="181"/>
      <c r="M147" s="182"/>
      <c r="N147" s="183"/>
      <c r="O147" s="183"/>
      <c r="P147" s="184">
        <f>SUM(P148:P150)</f>
        <v>0</v>
      </c>
      <c r="Q147" s="183"/>
      <c r="R147" s="184">
        <f>SUM(R148:R150)</f>
        <v>0</v>
      </c>
      <c r="S147" s="183"/>
      <c r="T147" s="185">
        <f>SUM(T148:T150)</f>
        <v>0</v>
      </c>
      <c r="AR147" s="186" t="s">
        <v>77</v>
      </c>
      <c r="AT147" s="187" t="s">
        <v>72</v>
      </c>
      <c r="AU147" s="187" t="s">
        <v>77</v>
      </c>
      <c r="AY147" s="186" t="s">
        <v>137</v>
      </c>
      <c r="BK147" s="188">
        <f>SUM(BK148:BK150)</f>
        <v>0</v>
      </c>
    </row>
    <row r="148" spans="1:65" s="2" customFormat="1" ht="24">
      <c r="A148" s="33"/>
      <c r="B148" s="34"/>
      <c r="C148" s="189" t="s">
        <v>81</v>
      </c>
      <c r="D148" s="189" t="s">
        <v>138</v>
      </c>
      <c r="E148" s="190" t="s">
        <v>399</v>
      </c>
      <c r="F148" s="191" t="s">
        <v>400</v>
      </c>
      <c r="G148" s="192" t="s">
        <v>141</v>
      </c>
      <c r="H148" s="193">
        <v>25</v>
      </c>
      <c r="I148" s="194"/>
      <c r="J148" s="195">
        <f>ROUND(I148*H148,2)</f>
        <v>0</v>
      </c>
      <c r="K148" s="196"/>
      <c r="L148" s="38"/>
      <c r="M148" s="197" t="s">
        <v>1</v>
      </c>
      <c r="N148" s="198" t="s">
        <v>38</v>
      </c>
      <c r="O148" s="70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1" t="s">
        <v>142</v>
      </c>
      <c r="AT148" s="201" t="s">
        <v>138</v>
      </c>
      <c r="AU148" s="201" t="s">
        <v>81</v>
      </c>
      <c r="AY148" s="16" t="s">
        <v>137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6" t="s">
        <v>77</v>
      </c>
      <c r="BK148" s="202">
        <f>ROUND(I148*H148,2)</f>
        <v>0</v>
      </c>
      <c r="BL148" s="16" t="s">
        <v>142</v>
      </c>
      <c r="BM148" s="201" t="s">
        <v>142</v>
      </c>
    </row>
    <row r="149" spans="1:65" s="2" customFormat="1" ht="24">
      <c r="A149" s="33"/>
      <c r="B149" s="34"/>
      <c r="C149" s="189" t="s">
        <v>87</v>
      </c>
      <c r="D149" s="189" t="s">
        <v>138</v>
      </c>
      <c r="E149" s="190" t="s">
        <v>401</v>
      </c>
      <c r="F149" s="191" t="s">
        <v>402</v>
      </c>
      <c r="G149" s="192" t="s">
        <v>141</v>
      </c>
      <c r="H149" s="193">
        <v>25</v>
      </c>
      <c r="I149" s="194"/>
      <c r="J149" s="195">
        <f>ROUND(I149*H149,2)</f>
        <v>0</v>
      </c>
      <c r="K149" s="196"/>
      <c r="L149" s="38"/>
      <c r="M149" s="197" t="s">
        <v>1</v>
      </c>
      <c r="N149" s="198" t="s">
        <v>38</v>
      </c>
      <c r="O149" s="70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1" t="s">
        <v>142</v>
      </c>
      <c r="AT149" s="201" t="s">
        <v>138</v>
      </c>
      <c r="AU149" s="201" t="s">
        <v>81</v>
      </c>
      <c r="AY149" s="16" t="s">
        <v>137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6" t="s">
        <v>77</v>
      </c>
      <c r="BK149" s="202">
        <f>ROUND(I149*H149,2)</f>
        <v>0</v>
      </c>
      <c r="BL149" s="16" t="s">
        <v>142</v>
      </c>
      <c r="BM149" s="201" t="s">
        <v>152</v>
      </c>
    </row>
    <row r="150" spans="1:65" s="2" customFormat="1" ht="24">
      <c r="A150" s="33"/>
      <c r="B150" s="34"/>
      <c r="C150" s="189" t="s">
        <v>142</v>
      </c>
      <c r="D150" s="189" t="s">
        <v>138</v>
      </c>
      <c r="E150" s="190" t="s">
        <v>403</v>
      </c>
      <c r="F150" s="191" t="s">
        <v>404</v>
      </c>
      <c r="G150" s="192" t="s">
        <v>141</v>
      </c>
      <c r="H150" s="193">
        <v>7</v>
      </c>
      <c r="I150" s="194"/>
      <c r="J150" s="195">
        <f>ROUND(I150*H150,2)</f>
        <v>0</v>
      </c>
      <c r="K150" s="196"/>
      <c r="L150" s="38"/>
      <c r="M150" s="197" t="s">
        <v>1</v>
      </c>
      <c r="N150" s="198" t="s">
        <v>38</v>
      </c>
      <c r="O150" s="70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1" t="s">
        <v>142</v>
      </c>
      <c r="AT150" s="201" t="s">
        <v>138</v>
      </c>
      <c r="AU150" s="201" t="s">
        <v>81</v>
      </c>
      <c r="AY150" s="16" t="s">
        <v>137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77</v>
      </c>
      <c r="BK150" s="202">
        <f>ROUND(I150*H150,2)</f>
        <v>0</v>
      </c>
      <c r="BL150" s="16" t="s">
        <v>142</v>
      </c>
      <c r="BM150" s="201" t="s">
        <v>156</v>
      </c>
    </row>
    <row r="151" spans="1:65" s="12" customFormat="1" ht="12.75">
      <c r="B151" s="175"/>
      <c r="C151" s="176"/>
      <c r="D151" s="177" t="s">
        <v>72</v>
      </c>
      <c r="E151" s="226" t="s">
        <v>178</v>
      </c>
      <c r="F151" s="226" t="s">
        <v>405</v>
      </c>
      <c r="G151" s="176"/>
      <c r="H151" s="176"/>
      <c r="I151" s="179"/>
      <c r="J151" s="227">
        <f>BK151</f>
        <v>0</v>
      </c>
      <c r="K151" s="176"/>
      <c r="L151" s="181"/>
      <c r="M151" s="182"/>
      <c r="N151" s="183"/>
      <c r="O151" s="183"/>
      <c r="P151" s="184">
        <f>SUM(P152:P165)</f>
        <v>0</v>
      </c>
      <c r="Q151" s="183"/>
      <c r="R151" s="184">
        <f>SUM(R152:R165)</f>
        <v>0</v>
      </c>
      <c r="S151" s="183"/>
      <c r="T151" s="185">
        <f>SUM(T152:T165)</f>
        <v>0</v>
      </c>
      <c r="AR151" s="186" t="s">
        <v>77</v>
      </c>
      <c r="AT151" s="187" t="s">
        <v>72</v>
      </c>
      <c r="AU151" s="187" t="s">
        <v>77</v>
      </c>
      <c r="AY151" s="186" t="s">
        <v>137</v>
      </c>
      <c r="BK151" s="188">
        <f>SUM(BK152:BK165)</f>
        <v>0</v>
      </c>
    </row>
    <row r="152" spans="1:65" s="2" customFormat="1" ht="12">
      <c r="A152" s="33"/>
      <c r="B152" s="34"/>
      <c r="C152" s="189" t="s">
        <v>157</v>
      </c>
      <c r="D152" s="189" t="s">
        <v>138</v>
      </c>
      <c r="E152" s="190" t="s">
        <v>406</v>
      </c>
      <c r="F152" s="191" t="s">
        <v>407</v>
      </c>
      <c r="G152" s="192" t="s">
        <v>313</v>
      </c>
      <c r="H152" s="193">
        <v>0.5</v>
      </c>
      <c r="I152" s="194"/>
      <c r="J152" s="195">
        <f t="shared" ref="J152:J165" si="0">ROUND(I152*H152,2)</f>
        <v>0</v>
      </c>
      <c r="K152" s="196"/>
      <c r="L152" s="38"/>
      <c r="M152" s="197" t="s">
        <v>1</v>
      </c>
      <c r="N152" s="198" t="s">
        <v>38</v>
      </c>
      <c r="O152" s="70"/>
      <c r="P152" s="199">
        <f t="shared" ref="P152:P165" si="1">O152*H152</f>
        <v>0</v>
      </c>
      <c r="Q152" s="199">
        <v>0</v>
      </c>
      <c r="R152" s="199">
        <f t="shared" ref="R152:R165" si="2">Q152*H152</f>
        <v>0</v>
      </c>
      <c r="S152" s="199">
        <v>0</v>
      </c>
      <c r="T152" s="200">
        <f t="shared" ref="T152:T165" si="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1" t="s">
        <v>142</v>
      </c>
      <c r="AT152" s="201" t="s">
        <v>138</v>
      </c>
      <c r="AU152" s="201" t="s">
        <v>81</v>
      </c>
      <c r="AY152" s="16" t="s">
        <v>137</v>
      </c>
      <c r="BE152" s="202">
        <f t="shared" ref="BE152:BE165" si="4">IF(N152="základní",J152,0)</f>
        <v>0</v>
      </c>
      <c r="BF152" s="202">
        <f t="shared" ref="BF152:BF165" si="5">IF(N152="snížená",J152,0)</f>
        <v>0</v>
      </c>
      <c r="BG152" s="202">
        <f t="shared" ref="BG152:BG165" si="6">IF(N152="zákl. přenesená",J152,0)</f>
        <v>0</v>
      </c>
      <c r="BH152" s="202">
        <f t="shared" ref="BH152:BH165" si="7">IF(N152="sníž. přenesená",J152,0)</f>
        <v>0</v>
      </c>
      <c r="BI152" s="202">
        <f t="shared" ref="BI152:BI165" si="8">IF(N152="nulová",J152,0)</f>
        <v>0</v>
      </c>
      <c r="BJ152" s="16" t="s">
        <v>77</v>
      </c>
      <c r="BK152" s="202">
        <f t="shared" ref="BK152:BK165" si="9">ROUND(I152*H152,2)</f>
        <v>0</v>
      </c>
      <c r="BL152" s="16" t="s">
        <v>142</v>
      </c>
      <c r="BM152" s="201" t="s">
        <v>161</v>
      </c>
    </row>
    <row r="153" spans="1:65" s="2" customFormat="1" ht="24">
      <c r="A153" s="33"/>
      <c r="B153" s="34"/>
      <c r="C153" s="189" t="s">
        <v>152</v>
      </c>
      <c r="D153" s="189" t="s">
        <v>138</v>
      </c>
      <c r="E153" s="190" t="s">
        <v>408</v>
      </c>
      <c r="F153" s="191" t="s">
        <v>409</v>
      </c>
      <c r="G153" s="192" t="s">
        <v>410</v>
      </c>
      <c r="H153" s="193">
        <v>1</v>
      </c>
      <c r="I153" s="194"/>
      <c r="J153" s="195">
        <f t="shared" si="0"/>
        <v>0</v>
      </c>
      <c r="K153" s="196"/>
      <c r="L153" s="38"/>
      <c r="M153" s="197" t="s">
        <v>1</v>
      </c>
      <c r="N153" s="198" t="s">
        <v>38</v>
      </c>
      <c r="O153" s="70"/>
      <c r="P153" s="199">
        <f t="shared" si="1"/>
        <v>0</v>
      </c>
      <c r="Q153" s="199">
        <v>0</v>
      </c>
      <c r="R153" s="199">
        <f t="shared" si="2"/>
        <v>0</v>
      </c>
      <c r="S153" s="199">
        <v>0</v>
      </c>
      <c r="T153" s="200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1" t="s">
        <v>142</v>
      </c>
      <c r="AT153" s="201" t="s">
        <v>138</v>
      </c>
      <c r="AU153" s="201" t="s">
        <v>81</v>
      </c>
      <c r="AY153" s="16" t="s">
        <v>137</v>
      </c>
      <c r="BE153" s="202">
        <f t="shared" si="4"/>
        <v>0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16" t="s">
        <v>77</v>
      </c>
      <c r="BK153" s="202">
        <f t="shared" si="9"/>
        <v>0</v>
      </c>
      <c r="BL153" s="16" t="s">
        <v>142</v>
      </c>
      <c r="BM153" s="201" t="s">
        <v>165</v>
      </c>
    </row>
    <row r="154" spans="1:65" s="2" customFormat="1" ht="12">
      <c r="A154" s="33"/>
      <c r="B154" s="34"/>
      <c r="C154" s="189" t="s">
        <v>169</v>
      </c>
      <c r="D154" s="189" t="s">
        <v>138</v>
      </c>
      <c r="E154" s="190" t="s">
        <v>411</v>
      </c>
      <c r="F154" s="191" t="s">
        <v>412</v>
      </c>
      <c r="G154" s="192" t="s">
        <v>201</v>
      </c>
      <c r="H154" s="193">
        <v>1</v>
      </c>
      <c r="I154" s="194"/>
      <c r="J154" s="195">
        <f t="shared" si="0"/>
        <v>0</v>
      </c>
      <c r="K154" s="196"/>
      <c r="L154" s="38"/>
      <c r="M154" s="197" t="s">
        <v>1</v>
      </c>
      <c r="N154" s="198" t="s">
        <v>38</v>
      </c>
      <c r="O154" s="70"/>
      <c r="P154" s="199">
        <f t="shared" si="1"/>
        <v>0</v>
      </c>
      <c r="Q154" s="199">
        <v>0</v>
      </c>
      <c r="R154" s="199">
        <f t="shared" si="2"/>
        <v>0</v>
      </c>
      <c r="S154" s="199">
        <v>0</v>
      </c>
      <c r="T154" s="200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1" t="s">
        <v>142</v>
      </c>
      <c r="AT154" s="201" t="s">
        <v>138</v>
      </c>
      <c r="AU154" s="201" t="s">
        <v>81</v>
      </c>
      <c r="AY154" s="16" t="s">
        <v>137</v>
      </c>
      <c r="BE154" s="202">
        <f t="shared" si="4"/>
        <v>0</v>
      </c>
      <c r="BF154" s="202">
        <f t="shared" si="5"/>
        <v>0</v>
      </c>
      <c r="BG154" s="202">
        <f t="shared" si="6"/>
        <v>0</v>
      </c>
      <c r="BH154" s="202">
        <f t="shared" si="7"/>
        <v>0</v>
      </c>
      <c r="BI154" s="202">
        <f t="shared" si="8"/>
        <v>0</v>
      </c>
      <c r="BJ154" s="16" t="s">
        <v>77</v>
      </c>
      <c r="BK154" s="202">
        <f t="shared" si="9"/>
        <v>0</v>
      </c>
      <c r="BL154" s="16" t="s">
        <v>142</v>
      </c>
      <c r="BM154" s="201" t="s">
        <v>172</v>
      </c>
    </row>
    <row r="155" spans="1:65" s="2" customFormat="1" ht="12">
      <c r="A155" s="33"/>
      <c r="B155" s="34"/>
      <c r="C155" s="189" t="s">
        <v>156</v>
      </c>
      <c r="D155" s="189" t="s">
        <v>138</v>
      </c>
      <c r="E155" s="190" t="s">
        <v>413</v>
      </c>
      <c r="F155" s="191" t="s">
        <v>414</v>
      </c>
      <c r="G155" s="192" t="s">
        <v>201</v>
      </c>
      <c r="H155" s="193">
        <v>1</v>
      </c>
      <c r="I155" s="194"/>
      <c r="J155" s="195">
        <f t="shared" si="0"/>
        <v>0</v>
      </c>
      <c r="K155" s="196"/>
      <c r="L155" s="38"/>
      <c r="M155" s="197" t="s">
        <v>1</v>
      </c>
      <c r="N155" s="198" t="s">
        <v>38</v>
      </c>
      <c r="O155" s="70"/>
      <c r="P155" s="199">
        <f t="shared" si="1"/>
        <v>0</v>
      </c>
      <c r="Q155" s="199">
        <v>0</v>
      </c>
      <c r="R155" s="199">
        <f t="shared" si="2"/>
        <v>0</v>
      </c>
      <c r="S155" s="199">
        <v>0</v>
      </c>
      <c r="T155" s="200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1" t="s">
        <v>142</v>
      </c>
      <c r="AT155" s="201" t="s">
        <v>138</v>
      </c>
      <c r="AU155" s="201" t="s">
        <v>81</v>
      </c>
      <c r="AY155" s="16" t="s">
        <v>137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16" t="s">
        <v>77</v>
      </c>
      <c r="BK155" s="202">
        <f t="shared" si="9"/>
        <v>0</v>
      </c>
      <c r="BL155" s="16" t="s">
        <v>142</v>
      </c>
      <c r="BM155" s="201" t="s">
        <v>176</v>
      </c>
    </row>
    <row r="156" spans="1:65" s="2" customFormat="1" ht="12">
      <c r="A156" s="33"/>
      <c r="B156" s="34"/>
      <c r="C156" s="189">
        <v>9</v>
      </c>
      <c r="D156" s="189" t="s">
        <v>138</v>
      </c>
      <c r="E156" s="190" t="s">
        <v>415</v>
      </c>
      <c r="F156" s="191" t="s">
        <v>416</v>
      </c>
      <c r="G156" s="192" t="s">
        <v>339</v>
      </c>
      <c r="H156" s="193">
        <v>3</v>
      </c>
      <c r="I156" s="194"/>
      <c r="J156" s="195">
        <f t="shared" si="0"/>
        <v>0</v>
      </c>
      <c r="K156" s="196"/>
      <c r="L156" s="38"/>
      <c r="M156" s="197" t="s">
        <v>1</v>
      </c>
      <c r="N156" s="198" t="s">
        <v>38</v>
      </c>
      <c r="O156" s="70"/>
      <c r="P156" s="199">
        <f t="shared" si="1"/>
        <v>0</v>
      </c>
      <c r="Q156" s="199">
        <v>0</v>
      </c>
      <c r="R156" s="199">
        <f t="shared" si="2"/>
        <v>0</v>
      </c>
      <c r="S156" s="199">
        <v>0</v>
      </c>
      <c r="T156" s="200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1" t="s">
        <v>142</v>
      </c>
      <c r="AT156" s="201" t="s">
        <v>138</v>
      </c>
      <c r="AU156" s="201" t="s">
        <v>81</v>
      </c>
      <c r="AY156" s="16" t="s">
        <v>137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16" t="s">
        <v>77</v>
      </c>
      <c r="BK156" s="202">
        <f t="shared" si="9"/>
        <v>0</v>
      </c>
      <c r="BL156" s="16" t="s">
        <v>142</v>
      </c>
      <c r="BM156" s="201" t="s">
        <v>181</v>
      </c>
    </row>
    <row r="157" spans="1:65" s="2" customFormat="1" ht="12">
      <c r="A157" s="33"/>
      <c r="B157" s="34"/>
      <c r="C157" s="189">
        <v>10</v>
      </c>
      <c r="D157" s="189" t="s">
        <v>138</v>
      </c>
      <c r="E157" s="190" t="s">
        <v>417</v>
      </c>
      <c r="F157" s="191" t="s">
        <v>418</v>
      </c>
      <c r="G157" s="192" t="s">
        <v>339</v>
      </c>
      <c r="H157" s="193">
        <v>5</v>
      </c>
      <c r="I157" s="194"/>
      <c r="J157" s="195">
        <f t="shared" si="0"/>
        <v>0</v>
      </c>
      <c r="K157" s="196"/>
      <c r="L157" s="38"/>
      <c r="M157" s="197" t="s">
        <v>1</v>
      </c>
      <c r="N157" s="198" t="s">
        <v>38</v>
      </c>
      <c r="O157" s="70"/>
      <c r="P157" s="199">
        <f t="shared" si="1"/>
        <v>0</v>
      </c>
      <c r="Q157" s="199">
        <v>0</v>
      </c>
      <c r="R157" s="199">
        <f t="shared" si="2"/>
        <v>0</v>
      </c>
      <c r="S157" s="199">
        <v>0</v>
      </c>
      <c r="T157" s="200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1" t="s">
        <v>142</v>
      </c>
      <c r="AT157" s="201" t="s">
        <v>138</v>
      </c>
      <c r="AU157" s="201" t="s">
        <v>81</v>
      </c>
      <c r="AY157" s="16" t="s">
        <v>137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6" t="s">
        <v>77</v>
      </c>
      <c r="BK157" s="202">
        <f t="shared" si="9"/>
        <v>0</v>
      </c>
      <c r="BL157" s="16" t="s">
        <v>142</v>
      </c>
      <c r="BM157" s="201" t="s">
        <v>188</v>
      </c>
    </row>
    <row r="158" spans="1:65" s="2" customFormat="1" ht="24">
      <c r="A158" s="33"/>
      <c r="B158" s="34"/>
      <c r="C158" s="189">
        <v>11</v>
      </c>
      <c r="D158" s="189" t="s">
        <v>138</v>
      </c>
      <c r="E158" s="190" t="s">
        <v>419</v>
      </c>
      <c r="F158" s="191" t="s">
        <v>420</v>
      </c>
      <c r="G158" s="192" t="s">
        <v>201</v>
      </c>
      <c r="H158" s="193">
        <v>1</v>
      </c>
      <c r="I158" s="194"/>
      <c r="J158" s="195">
        <f t="shared" si="0"/>
        <v>0</v>
      </c>
      <c r="K158" s="196"/>
      <c r="L158" s="38"/>
      <c r="M158" s="197" t="s">
        <v>1</v>
      </c>
      <c r="N158" s="198" t="s">
        <v>38</v>
      </c>
      <c r="O158" s="70"/>
      <c r="P158" s="199">
        <f t="shared" si="1"/>
        <v>0</v>
      </c>
      <c r="Q158" s="199">
        <v>0</v>
      </c>
      <c r="R158" s="199">
        <f t="shared" si="2"/>
        <v>0</v>
      </c>
      <c r="S158" s="199">
        <v>0</v>
      </c>
      <c r="T158" s="200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1" t="s">
        <v>142</v>
      </c>
      <c r="AT158" s="201" t="s">
        <v>138</v>
      </c>
      <c r="AU158" s="201" t="s">
        <v>81</v>
      </c>
      <c r="AY158" s="16" t="s">
        <v>137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16" t="s">
        <v>77</v>
      </c>
      <c r="BK158" s="202">
        <f t="shared" si="9"/>
        <v>0</v>
      </c>
      <c r="BL158" s="16" t="s">
        <v>142</v>
      </c>
      <c r="BM158" s="201" t="s">
        <v>192</v>
      </c>
    </row>
    <row r="159" spans="1:65" s="2" customFormat="1" ht="12">
      <c r="A159" s="33"/>
      <c r="B159" s="34"/>
      <c r="C159" s="189">
        <v>12</v>
      </c>
      <c r="D159" s="189" t="s">
        <v>138</v>
      </c>
      <c r="E159" s="190" t="s">
        <v>421</v>
      </c>
      <c r="F159" s="191" t="s">
        <v>422</v>
      </c>
      <c r="G159" s="192" t="s">
        <v>201</v>
      </c>
      <c r="H159" s="193">
        <v>1</v>
      </c>
      <c r="I159" s="194"/>
      <c r="J159" s="195">
        <f t="shared" si="0"/>
        <v>0</v>
      </c>
      <c r="K159" s="196"/>
      <c r="L159" s="38"/>
      <c r="M159" s="197" t="s">
        <v>1</v>
      </c>
      <c r="N159" s="198" t="s">
        <v>38</v>
      </c>
      <c r="O159" s="70"/>
      <c r="P159" s="199">
        <f t="shared" si="1"/>
        <v>0</v>
      </c>
      <c r="Q159" s="199">
        <v>0</v>
      </c>
      <c r="R159" s="199">
        <f t="shared" si="2"/>
        <v>0</v>
      </c>
      <c r="S159" s="199">
        <v>0</v>
      </c>
      <c r="T159" s="200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1" t="s">
        <v>142</v>
      </c>
      <c r="AT159" s="201" t="s">
        <v>138</v>
      </c>
      <c r="AU159" s="201" t="s">
        <v>81</v>
      </c>
      <c r="AY159" s="16" t="s">
        <v>137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16" t="s">
        <v>77</v>
      </c>
      <c r="BK159" s="202">
        <f t="shared" si="9"/>
        <v>0</v>
      </c>
      <c r="BL159" s="16" t="s">
        <v>142</v>
      </c>
      <c r="BM159" s="201" t="s">
        <v>195</v>
      </c>
    </row>
    <row r="160" spans="1:65" s="2" customFormat="1" ht="24">
      <c r="A160" s="33"/>
      <c r="B160" s="34"/>
      <c r="C160" s="189">
        <v>13</v>
      </c>
      <c r="D160" s="189" t="s">
        <v>138</v>
      </c>
      <c r="E160" s="190" t="s">
        <v>423</v>
      </c>
      <c r="F160" s="191" t="s">
        <v>424</v>
      </c>
      <c r="G160" s="192" t="s">
        <v>425</v>
      </c>
      <c r="H160" s="193">
        <v>50</v>
      </c>
      <c r="I160" s="194"/>
      <c r="J160" s="195">
        <f t="shared" si="0"/>
        <v>0</v>
      </c>
      <c r="K160" s="196"/>
      <c r="L160" s="38"/>
      <c r="M160" s="197" t="s">
        <v>1</v>
      </c>
      <c r="N160" s="198" t="s">
        <v>38</v>
      </c>
      <c r="O160" s="70"/>
      <c r="P160" s="199">
        <f t="shared" si="1"/>
        <v>0</v>
      </c>
      <c r="Q160" s="199">
        <v>0</v>
      </c>
      <c r="R160" s="199">
        <f t="shared" si="2"/>
        <v>0</v>
      </c>
      <c r="S160" s="199">
        <v>0</v>
      </c>
      <c r="T160" s="200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1" t="s">
        <v>142</v>
      </c>
      <c r="AT160" s="201" t="s">
        <v>138</v>
      </c>
      <c r="AU160" s="201" t="s">
        <v>81</v>
      </c>
      <c r="AY160" s="16" t="s">
        <v>137</v>
      </c>
      <c r="BE160" s="202">
        <f t="shared" si="4"/>
        <v>0</v>
      </c>
      <c r="BF160" s="202">
        <f t="shared" si="5"/>
        <v>0</v>
      </c>
      <c r="BG160" s="202">
        <f t="shared" si="6"/>
        <v>0</v>
      </c>
      <c r="BH160" s="202">
        <f t="shared" si="7"/>
        <v>0</v>
      </c>
      <c r="BI160" s="202">
        <f t="shared" si="8"/>
        <v>0</v>
      </c>
      <c r="BJ160" s="16" t="s">
        <v>77</v>
      </c>
      <c r="BK160" s="202">
        <f t="shared" si="9"/>
        <v>0</v>
      </c>
      <c r="BL160" s="16" t="s">
        <v>142</v>
      </c>
      <c r="BM160" s="201" t="s">
        <v>202</v>
      </c>
    </row>
    <row r="161" spans="1:65" s="2" customFormat="1" ht="24">
      <c r="A161" s="33"/>
      <c r="B161" s="34"/>
      <c r="C161" s="189">
        <v>14</v>
      </c>
      <c r="D161" s="189" t="s">
        <v>138</v>
      </c>
      <c r="E161" s="190" t="s">
        <v>426</v>
      </c>
      <c r="F161" s="191" t="s">
        <v>427</v>
      </c>
      <c r="G161" s="192" t="s">
        <v>201</v>
      </c>
      <c r="H161" s="193">
        <v>22</v>
      </c>
      <c r="I161" s="194"/>
      <c r="J161" s="195">
        <f t="shared" si="0"/>
        <v>0</v>
      </c>
      <c r="K161" s="196"/>
      <c r="L161" s="38"/>
      <c r="M161" s="197" t="s">
        <v>1</v>
      </c>
      <c r="N161" s="198" t="s">
        <v>38</v>
      </c>
      <c r="O161" s="70"/>
      <c r="P161" s="199">
        <f t="shared" si="1"/>
        <v>0</v>
      </c>
      <c r="Q161" s="199">
        <v>0</v>
      </c>
      <c r="R161" s="199">
        <f t="shared" si="2"/>
        <v>0</v>
      </c>
      <c r="S161" s="199">
        <v>0</v>
      </c>
      <c r="T161" s="200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1" t="s">
        <v>142</v>
      </c>
      <c r="AT161" s="201" t="s">
        <v>138</v>
      </c>
      <c r="AU161" s="201" t="s">
        <v>81</v>
      </c>
      <c r="AY161" s="16" t="s">
        <v>137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16" t="s">
        <v>77</v>
      </c>
      <c r="BK161" s="202">
        <f t="shared" si="9"/>
        <v>0</v>
      </c>
      <c r="BL161" s="16" t="s">
        <v>142</v>
      </c>
      <c r="BM161" s="201" t="s">
        <v>205</v>
      </c>
    </row>
    <row r="162" spans="1:65" s="2" customFormat="1" ht="12">
      <c r="A162" s="33"/>
      <c r="B162" s="34"/>
      <c r="C162" s="189">
        <v>15</v>
      </c>
      <c r="D162" s="189" t="s">
        <v>138</v>
      </c>
      <c r="E162" s="190" t="s">
        <v>428</v>
      </c>
      <c r="F162" s="191" t="s">
        <v>429</v>
      </c>
      <c r="G162" s="192" t="s">
        <v>201</v>
      </c>
      <c r="H162" s="193">
        <v>44</v>
      </c>
      <c r="I162" s="194"/>
      <c r="J162" s="195">
        <f t="shared" si="0"/>
        <v>0</v>
      </c>
      <c r="K162" s="196"/>
      <c r="L162" s="38"/>
      <c r="M162" s="197" t="s">
        <v>1</v>
      </c>
      <c r="N162" s="198" t="s">
        <v>38</v>
      </c>
      <c r="O162" s="70"/>
      <c r="P162" s="199">
        <f t="shared" si="1"/>
        <v>0</v>
      </c>
      <c r="Q162" s="199">
        <v>0</v>
      </c>
      <c r="R162" s="199">
        <f t="shared" si="2"/>
        <v>0</v>
      </c>
      <c r="S162" s="199">
        <v>0</v>
      </c>
      <c r="T162" s="200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1" t="s">
        <v>142</v>
      </c>
      <c r="AT162" s="201" t="s">
        <v>138</v>
      </c>
      <c r="AU162" s="201" t="s">
        <v>81</v>
      </c>
      <c r="AY162" s="16" t="s">
        <v>137</v>
      </c>
      <c r="BE162" s="202">
        <f t="shared" si="4"/>
        <v>0</v>
      </c>
      <c r="BF162" s="202">
        <f t="shared" si="5"/>
        <v>0</v>
      </c>
      <c r="BG162" s="202">
        <f t="shared" si="6"/>
        <v>0</v>
      </c>
      <c r="BH162" s="202">
        <f t="shared" si="7"/>
        <v>0</v>
      </c>
      <c r="BI162" s="202">
        <f t="shared" si="8"/>
        <v>0</v>
      </c>
      <c r="BJ162" s="16" t="s">
        <v>77</v>
      </c>
      <c r="BK162" s="202">
        <f t="shared" si="9"/>
        <v>0</v>
      </c>
      <c r="BL162" s="16" t="s">
        <v>142</v>
      </c>
      <c r="BM162" s="201" t="s">
        <v>211</v>
      </c>
    </row>
    <row r="163" spans="1:65" s="2" customFormat="1" ht="12">
      <c r="A163" s="33"/>
      <c r="B163" s="34"/>
      <c r="C163" s="189">
        <v>16</v>
      </c>
      <c r="D163" s="189" t="s">
        <v>138</v>
      </c>
      <c r="E163" s="190" t="s">
        <v>430</v>
      </c>
      <c r="F163" s="191" t="s">
        <v>431</v>
      </c>
      <c r="G163" s="192" t="s">
        <v>160</v>
      </c>
      <c r="H163" s="193">
        <v>245</v>
      </c>
      <c r="I163" s="194"/>
      <c r="J163" s="195">
        <f t="shared" si="0"/>
        <v>0</v>
      </c>
      <c r="K163" s="196"/>
      <c r="L163" s="38"/>
      <c r="M163" s="197" t="s">
        <v>1</v>
      </c>
      <c r="N163" s="198" t="s">
        <v>38</v>
      </c>
      <c r="O163" s="70"/>
      <c r="P163" s="199">
        <f t="shared" si="1"/>
        <v>0</v>
      </c>
      <c r="Q163" s="199">
        <v>0</v>
      </c>
      <c r="R163" s="199">
        <f t="shared" si="2"/>
        <v>0</v>
      </c>
      <c r="S163" s="199">
        <v>0</v>
      </c>
      <c r="T163" s="200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1" t="s">
        <v>142</v>
      </c>
      <c r="AT163" s="201" t="s">
        <v>138</v>
      </c>
      <c r="AU163" s="201" t="s">
        <v>81</v>
      </c>
      <c r="AY163" s="16" t="s">
        <v>137</v>
      </c>
      <c r="BE163" s="202">
        <f t="shared" si="4"/>
        <v>0</v>
      </c>
      <c r="BF163" s="202">
        <f t="shared" si="5"/>
        <v>0</v>
      </c>
      <c r="BG163" s="202">
        <f t="shared" si="6"/>
        <v>0</v>
      </c>
      <c r="BH163" s="202">
        <f t="shared" si="7"/>
        <v>0</v>
      </c>
      <c r="BI163" s="202">
        <f t="shared" si="8"/>
        <v>0</v>
      </c>
      <c r="BJ163" s="16" t="s">
        <v>77</v>
      </c>
      <c r="BK163" s="202">
        <f t="shared" si="9"/>
        <v>0</v>
      </c>
      <c r="BL163" s="16" t="s">
        <v>142</v>
      </c>
      <c r="BM163" s="201" t="s">
        <v>216</v>
      </c>
    </row>
    <row r="164" spans="1:65" s="2" customFormat="1" ht="24">
      <c r="A164" s="33"/>
      <c r="B164" s="34"/>
      <c r="C164" s="189">
        <v>17</v>
      </c>
      <c r="D164" s="189" t="s">
        <v>138</v>
      </c>
      <c r="E164" s="190" t="s">
        <v>432</v>
      </c>
      <c r="F164" s="191" t="s">
        <v>433</v>
      </c>
      <c r="G164" s="192" t="s">
        <v>160</v>
      </c>
      <c r="H164" s="193">
        <v>245</v>
      </c>
      <c r="I164" s="194"/>
      <c r="J164" s="195">
        <f t="shared" si="0"/>
        <v>0</v>
      </c>
      <c r="K164" s="196"/>
      <c r="L164" s="38"/>
      <c r="M164" s="197" t="s">
        <v>1</v>
      </c>
      <c r="N164" s="198" t="s">
        <v>38</v>
      </c>
      <c r="O164" s="70"/>
      <c r="P164" s="199">
        <f t="shared" si="1"/>
        <v>0</v>
      </c>
      <c r="Q164" s="199">
        <v>0</v>
      </c>
      <c r="R164" s="199">
        <f t="shared" si="2"/>
        <v>0</v>
      </c>
      <c r="S164" s="199">
        <v>0</v>
      </c>
      <c r="T164" s="200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1" t="s">
        <v>142</v>
      </c>
      <c r="AT164" s="201" t="s">
        <v>138</v>
      </c>
      <c r="AU164" s="201" t="s">
        <v>81</v>
      </c>
      <c r="AY164" s="16" t="s">
        <v>137</v>
      </c>
      <c r="BE164" s="202">
        <f t="shared" si="4"/>
        <v>0</v>
      </c>
      <c r="BF164" s="202">
        <f t="shared" si="5"/>
        <v>0</v>
      </c>
      <c r="BG164" s="202">
        <f t="shared" si="6"/>
        <v>0</v>
      </c>
      <c r="BH164" s="202">
        <f t="shared" si="7"/>
        <v>0</v>
      </c>
      <c r="BI164" s="202">
        <f t="shared" si="8"/>
        <v>0</v>
      </c>
      <c r="BJ164" s="16" t="s">
        <v>77</v>
      </c>
      <c r="BK164" s="202">
        <f t="shared" si="9"/>
        <v>0</v>
      </c>
      <c r="BL164" s="16" t="s">
        <v>142</v>
      </c>
      <c r="BM164" s="201" t="s">
        <v>220</v>
      </c>
    </row>
    <row r="165" spans="1:65" s="2" customFormat="1" ht="12">
      <c r="A165" s="33"/>
      <c r="B165" s="34"/>
      <c r="C165" s="189">
        <v>18</v>
      </c>
      <c r="D165" s="189" t="s">
        <v>138</v>
      </c>
      <c r="E165" s="190" t="s">
        <v>434</v>
      </c>
      <c r="F165" s="191" t="s">
        <v>435</v>
      </c>
      <c r="G165" s="192" t="s">
        <v>339</v>
      </c>
      <c r="H165" s="193">
        <v>10</v>
      </c>
      <c r="I165" s="194"/>
      <c r="J165" s="195">
        <f t="shared" si="0"/>
        <v>0</v>
      </c>
      <c r="K165" s="196"/>
      <c r="L165" s="38"/>
      <c r="M165" s="197" t="s">
        <v>1</v>
      </c>
      <c r="N165" s="198" t="s">
        <v>38</v>
      </c>
      <c r="O165" s="70"/>
      <c r="P165" s="199">
        <f t="shared" si="1"/>
        <v>0</v>
      </c>
      <c r="Q165" s="199">
        <v>0</v>
      </c>
      <c r="R165" s="199">
        <f t="shared" si="2"/>
        <v>0</v>
      </c>
      <c r="S165" s="199">
        <v>0</v>
      </c>
      <c r="T165" s="200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1" t="s">
        <v>142</v>
      </c>
      <c r="AT165" s="201" t="s">
        <v>138</v>
      </c>
      <c r="AU165" s="201" t="s">
        <v>81</v>
      </c>
      <c r="AY165" s="16" t="s">
        <v>137</v>
      </c>
      <c r="BE165" s="202">
        <f t="shared" si="4"/>
        <v>0</v>
      </c>
      <c r="BF165" s="202">
        <f t="shared" si="5"/>
        <v>0</v>
      </c>
      <c r="BG165" s="202">
        <f t="shared" si="6"/>
        <v>0</v>
      </c>
      <c r="BH165" s="202">
        <f t="shared" si="7"/>
        <v>0</v>
      </c>
      <c r="BI165" s="202">
        <f t="shared" si="8"/>
        <v>0</v>
      </c>
      <c r="BJ165" s="16" t="s">
        <v>77</v>
      </c>
      <c r="BK165" s="202">
        <f t="shared" si="9"/>
        <v>0</v>
      </c>
      <c r="BL165" s="16" t="s">
        <v>142</v>
      </c>
      <c r="BM165" s="201" t="s">
        <v>223</v>
      </c>
    </row>
    <row r="166" spans="1:65" s="12" customFormat="1" ht="12.75">
      <c r="B166" s="175"/>
      <c r="C166" s="176"/>
      <c r="D166" s="177" t="s">
        <v>72</v>
      </c>
      <c r="E166" s="226" t="s">
        <v>206</v>
      </c>
      <c r="F166" s="226" t="s">
        <v>436</v>
      </c>
      <c r="G166" s="176"/>
      <c r="H166" s="176"/>
      <c r="I166" s="179"/>
      <c r="J166" s="227">
        <f>BK166</f>
        <v>0</v>
      </c>
      <c r="K166" s="176"/>
      <c r="L166" s="181"/>
      <c r="M166" s="182"/>
      <c r="N166" s="183"/>
      <c r="O166" s="183"/>
      <c r="P166" s="184">
        <f>P167</f>
        <v>0</v>
      </c>
      <c r="Q166" s="183"/>
      <c r="R166" s="184">
        <f>R167</f>
        <v>0</v>
      </c>
      <c r="S166" s="183"/>
      <c r="T166" s="185">
        <f>T167</f>
        <v>0</v>
      </c>
      <c r="AR166" s="186" t="s">
        <v>77</v>
      </c>
      <c r="AT166" s="187" t="s">
        <v>72</v>
      </c>
      <c r="AU166" s="187" t="s">
        <v>77</v>
      </c>
      <c r="AY166" s="186" t="s">
        <v>137</v>
      </c>
      <c r="BK166" s="188">
        <f>BK167</f>
        <v>0</v>
      </c>
    </row>
    <row r="167" spans="1:65" s="2" customFormat="1" ht="12">
      <c r="A167" s="33"/>
      <c r="B167" s="34"/>
      <c r="C167" s="189">
        <v>19</v>
      </c>
      <c r="D167" s="189" t="s">
        <v>138</v>
      </c>
      <c r="E167" s="190" t="s">
        <v>437</v>
      </c>
      <c r="F167" s="191" t="s">
        <v>438</v>
      </c>
      <c r="G167" s="192" t="s">
        <v>210</v>
      </c>
      <c r="H167" s="193">
        <v>1.125</v>
      </c>
      <c r="I167" s="194"/>
      <c r="J167" s="195">
        <f>ROUND(I167*H167,2)</f>
        <v>0</v>
      </c>
      <c r="K167" s="196"/>
      <c r="L167" s="38"/>
      <c r="M167" s="197" t="s">
        <v>1</v>
      </c>
      <c r="N167" s="198" t="s">
        <v>38</v>
      </c>
      <c r="O167" s="7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1" t="s">
        <v>142</v>
      </c>
      <c r="AT167" s="201" t="s">
        <v>138</v>
      </c>
      <c r="AU167" s="201" t="s">
        <v>81</v>
      </c>
      <c r="AY167" s="16" t="s">
        <v>137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77</v>
      </c>
      <c r="BK167" s="202">
        <f>ROUND(I167*H167,2)</f>
        <v>0</v>
      </c>
      <c r="BL167" s="16" t="s">
        <v>142</v>
      </c>
      <c r="BM167" s="201" t="s">
        <v>228</v>
      </c>
    </row>
    <row r="168" spans="1:65" s="12" customFormat="1" ht="12.75">
      <c r="B168" s="175"/>
      <c r="C168" s="176"/>
      <c r="D168" s="177" t="s">
        <v>72</v>
      </c>
      <c r="E168" s="226" t="s">
        <v>439</v>
      </c>
      <c r="F168" s="226" t="s">
        <v>440</v>
      </c>
      <c r="G168" s="176"/>
      <c r="H168" s="176"/>
      <c r="I168" s="179"/>
      <c r="J168" s="227">
        <f>BK168</f>
        <v>0</v>
      </c>
      <c r="K168" s="176"/>
      <c r="L168" s="181"/>
      <c r="M168" s="182"/>
      <c r="N168" s="183"/>
      <c r="O168" s="183"/>
      <c r="P168" s="184">
        <f>SUM(P169:P174)</f>
        <v>0</v>
      </c>
      <c r="Q168" s="183"/>
      <c r="R168" s="184">
        <f>SUM(R169:R174)</f>
        <v>0</v>
      </c>
      <c r="S168" s="183"/>
      <c r="T168" s="185">
        <f>SUM(T169:T174)</f>
        <v>0</v>
      </c>
      <c r="AR168" s="186" t="s">
        <v>77</v>
      </c>
      <c r="AT168" s="187" t="s">
        <v>72</v>
      </c>
      <c r="AU168" s="187" t="s">
        <v>77</v>
      </c>
      <c r="AY168" s="186" t="s">
        <v>137</v>
      </c>
      <c r="BK168" s="188">
        <f>SUM(BK169:BK174)</f>
        <v>0</v>
      </c>
    </row>
    <row r="169" spans="1:65" s="2" customFormat="1" ht="24">
      <c r="A169" s="33"/>
      <c r="B169" s="34"/>
      <c r="C169" s="189">
        <v>20</v>
      </c>
      <c r="D169" s="189" t="s">
        <v>138</v>
      </c>
      <c r="E169" s="190" t="s">
        <v>441</v>
      </c>
      <c r="F169" s="191" t="s">
        <v>442</v>
      </c>
      <c r="G169" s="192" t="s">
        <v>210</v>
      </c>
      <c r="H169" s="193">
        <v>10.741</v>
      </c>
      <c r="I169" s="194"/>
      <c r="J169" s="195">
        <f t="shared" ref="J169:J174" si="10">ROUND(I169*H169,2)</f>
        <v>0</v>
      </c>
      <c r="K169" s="196"/>
      <c r="L169" s="38"/>
      <c r="M169" s="197" t="s">
        <v>1</v>
      </c>
      <c r="N169" s="198" t="s">
        <v>38</v>
      </c>
      <c r="O169" s="70"/>
      <c r="P169" s="199">
        <f t="shared" ref="P169:P174" si="11">O169*H169</f>
        <v>0</v>
      </c>
      <c r="Q169" s="199">
        <v>0</v>
      </c>
      <c r="R169" s="199">
        <f t="shared" ref="R169:R174" si="12">Q169*H169</f>
        <v>0</v>
      </c>
      <c r="S169" s="199">
        <v>0</v>
      </c>
      <c r="T169" s="200">
        <f t="shared" ref="T169:T174" si="13"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1" t="s">
        <v>142</v>
      </c>
      <c r="AT169" s="201" t="s">
        <v>138</v>
      </c>
      <c r="AU169" s="201" t="s">
        <v>81</v>
      </c>
      <c r="AY169" s="16" t="s">
        <v>137</v>
      </c>
      <c r="BE169" s="202">
        <f t="shared" ref="BE169:BE174" si="14">IF(N169="základní",J169,0)</f>
        <v>0</v>
      </c>
      <c r="BF169" s="202">
        <f t="shared" ref="BF169:BF174" si="15">IF(N169="snížená",J169,0)</f>
        <v>0</v>
      </c>
      <c r="BG169" s="202">
        <f t="shared" ref="BG169:BG174" si="16">IF(N169="zákl. přenesená",J169,0)</f>
        <v>0</v>
      </c>
      <c r="BH169" s="202">
        <f t="shared" ref="BH169:BH174" si="17">IF(N169="sníž. přenesená",J169,0)</f>
        <v>0</v>
      </c>
      <c r="BI169" s="202">
        <f t="shared" ref="BI169:BI174" si="18">IF(N169="nulová",J169,0)</f>
        <v>0</v>
      </c>
      <c r="BJ169" s="16" t="s">
        <v>77</v>
      </c>
      <c r="BK169" s="202">
        <f t="shared" ref="BK169:BK174" si="19">ROUND(I169*H169,2)</f>
        <v>0</v>
      </c>
      <c r="BL169" s="16" t="s">
        <v>142</v>
      </c>
      <c r="BM169" s="201" t="s">
        <v>231</v>
      </c>
    </row>
    <row r="170" spans="1:65" s="2" customFormat="1" ht="24">
      <c r="A170" s="33"/>
      <c r="B170" s="34"/>
      <c r="C170" s="189">
        <v>21</v>
      </c>
      <c r="D170" s="189" t="s">
        <v>138</v>
      </c>
      <c r="E170" s="190" t="s">
        <v>443</v>
      </c>
      <c r="F170" s="191" t="s">
        <v>444</v>
      </c>
      <c r="G170" s="192" t="s">
        <v>210</v>
      </c>
      <c r="H170" s="193">
        <v>10.741</v>
      </c>
      <c r="I170" s="194"/>
      <c r="J170" s="195">
        <f t="shared" si="10"/>
        <v>0</v>
      </c>
      <c r="K170" s="196"/>
      <c r="L170" s="38"/>
      <c r="M170" s="197" t="s">
        <v>1</v>
      </c>
      <c r="N170" s="198" t="s">
        <v>38</v>
      </c>
      <c r="O170" s="70"/>
      <c r="P170" s="199">
        <f t="shared" si="11"/>
        <v>0</v>
      </c>
      <c r="Q170" s="199">
        <v>0</v>
      </c>
      <c r="R170" s="199">
        <f t="shared" si="12"/>
        <v>0</v>
      </c>
      <c r="S170" s="199">
        <v>0</v>
      </c>
      <c r="T170" s="200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1" t="s">
        <v>142</v>
      </c>
      <c r="AT170" s="201" t="s">
        <v>138</v>
      </c>
      <c r="AU170" s="201" t="s">
        <v>81</v>
      </c>
      <c r="AY170" s="16" t="s">
        <v>137</v>
      </c>
      <c r="BE170" s="202">
        <f t="shared" si="14"/>
        <v>0</v>
      </c>
      <c r="BF170" s="202">
        <f t="shared" si="15"/>
        <v>0</v>
      </c>
      <c r="BG170" s="202">
        <f t="shared" si="16"/>
        <v>0</v>
      </c>
      <c r="BH170" s="202">
        <f t="shared" si="17"/>
        <v>0</v>
      </c>
      <c r="BI170" s="202">
        <f t="shared" si="18"/>
        <v>0</v>
      </c>
      <c r="BJ170" s="16" t="s">
        <v>77</v>
      </c>
      <c r="BK170" s="202">
        <f t="shared" si="19"/>
        <v>0</v>
      </c>
      <c r="BL170" s="16" t="s">
        <v>142</v>
      </c>
      <c r="BM170" s="201" t="s">
        <v>234</v>
      </c>
    </row>
    <row r="171" spans="1:65" s="2" customFormat="1" ht="24">
      <c r="A171" s="33"/>
      <c r="B171" s="34"/>
      <c r="C171" s="189">
        <v>22</v>
      </c>
      <c r="D171" s="189" t="s">
        <v>138</v>
      </c>
      <c r="E171" s="190" t="s">
        <v>445</v>
      </c>
      <c r="F171" s="191" t="s">
        <v>446</v>
      </c>
      <c r="G171" s="192" t="s">
        <v>210</v>
      </c>
      <c r="H171" s="193">
        <v>10.741</v>
      </c>
      <c r="I171" s="194"/>
      <c r="J171" s="195">
        <f t="shared" si="10"/>
        <v>0</v>
      </c>
      <c r="K171" s="196"/>
      <c r="L171" s="38"/>
      <c r="M171" s="197" t="s">
        <v>1</v>
      </c>
      <c r="N171" s="198" t="s">
        <v>38</v>
      </c>
      <c r="O171" s="70"/>
      <c r="P171" s="199">
        <f t="shared" si="11"/>
        <v>0</v>
      </c>
      <c r="Q171" s="199">
        <v>0</v>
      </c>
      <c r="R171" s="199">
        <f t="shared" si="12"/>
        <v>0</v>
      </c>
      <c r="S171" s="199">
        <v>0</v>
      </c>
      <c r="T171" s="200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1" t="s">
        <v>142</v>
      </c>
      <c r="AT171" s="201" t="s">
        <v>138</v>
      </c>
      <c r="AU171" s="201" t="s">
        <v>81</v>
      </c>
      <c r="AY171" s="16" t="s">
        <v>137</v>
      </c>
      <c r="BE171" s="202">
        <f t="shared" si="14"/>
        <v>0</v>
      </c>
      <c r="BF171" s="202">
        <f t="shared" si="15"/>
        <v>0</v>
      </c>
      <c r="BG171" s="202">
        <f t="shared" si="16"/>
        <v>0</v>
      </c>
      <c r="BH171" s="202">
        <f t="shared" si="17"/>
        <v>0</v>
      </c>
      <c r="BI171" s="202">
        <f t="shared" si="18"/>
        <v>0</v>
      </c>
      <c r="BJ171" s="16" t="s">
        <v>77</v>
      </c>
      <c r="BK171" s="202">
        <f t="shared" si="19"/>
        <v>0</v>
      </c>
      <c r="BL171" s="16" t="s">
        <v>142</v>
      </c>
      <c r="BM171" s="201" t="s">
        <v>239</v>
      </c>
    </row>
    <row r="172" spans="1:65" s="2" customFormat="1" ht="24">
      <c r="A172" s="33"/>
      <c r="B172" s="34"/>
      <c r="C172" s="189">
        <v>23</v>
      </c>
      <c r="D172" s="189" t="s">
        <v>138</v>
      </c>
      <c r="E172" s="190" t="s">
        <v>447</v>
      </c>
      <c r="F172" s="191" t="s">
        <v>448</v>
      </c>
      <c r="G172" s="192" t="s">
        <v>210</v>
      </c>
      <c r="H172" s="193">
        <v>10.741</v>
      </c>
      <c r="I172" s="194"/>
      <c r="J172" s="195">
        <f t="shared" si="10"/>
        <v>0</v>
      </c>
      <c r="K172" s="196"/>
      <c r="L172" s="38"/>
      <c r="M172" s="197" t="s">
        <v>1</v>
      </c>
      <c r="N172" s="198" t="s">
        <v>38</v>
      </c>
      <c r="O172" s="70"/>
      <c r="P172" s="199">
        <f t="shared" si="11"/>
        <v>0</v>
      </c>
      <c r="Q172" s="199">
        <v>0</v>
      </c>
      <c r="R172" s="199">
        <f t="shared" si="12"/>
        <v>0</v>
      </c>
      <c r="S172" s="199">
        <v>0</v>
      </c>
      <c r="T172" s="200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1" t="s">
        <v>142</v>
      </c>
      <c r="AT172" s="201" t="s">
        <v>138</v>
      </c>
      <c r="AU172" s="201" t="s">
        <v>81</v>
      </c>
      <c r="AY172" s="16" t="s">
        <v>137</v>
      </c>
      <c r="BE172" s="202">
        <f t="shared" si="14"/>
        <v>0</v>
      </c>
      <c r="BF172" s="202">
        <f t="shared" si="15"/>
        <v>0</v>
      </c>
      <c r="BG172" s="202">
        <f t="shared" si="16"/>
        <v>0</v>
      </c>
      <c r="BH172" s="202">
        <f t="shared" si="17"/>
        <v>0</v>
      </c>
      <c r="BI172" s="202">
        <f t="shared" si="18"/>
        <v>0</v>
      </c>
      <c r="BJ172" s="16" t="s">
        <v>77</v>
      </c>
      <c r="BK172" s="202">
        <f t="shared" si="19"/>
        <v>0</v>
      </c>
      <c r="BL172" s="16" t="s">
        <v>142</v>
      </c>
      <c r="BM172" s="201" t="s">
        <v>243</v>
      </c>
    </row>
    <row r="173" spans="1:65" s="2" customFormat="1" ht="24">
      <c r="A173" s="33"/>
      <c r="B173" s="34"/>
      <c r="C173" s="189">
        <v>24</v>
      </c>
      <c r="D173" s="189" t="s">
        <v>138</v>
      </c>
      <c r="E173" s="190" t="s">
        <v>449</v>
      </c>
      <c r="F173" s="191" t="s">
        <v>450</v>
      </c>
      <c r="G173" s="192" t="s">
        <v>210</v>
      </c>
      <c r="H173" s="193">
        <v>10.741</v>
      </c>
      <c r="I173" s="194"/>
      <c r="J173" s="195">
        <f t="shared" si="10"/>
        <v>0</v>
      </c>
      <c r="K173" s="196"/>
      <c r="L173" s="38"/>
      <c r="M173" s="197" t="s">
        <v>1</v>
      </c>
      <c r="N173" s="198" t="s">
        <v>38</v>
      </c>
      <c r="O173" s="70"/>
      <c r="P173" s="199">
        <f t="shared" si="11"/>
        <v>0</v>
      </c>
      <c r="Q173" s="199">
        <v>0</v>
      </c>
      <c r="R173" s="199">
        <f t="shared" si="12"/>
        <v>0</v>
      </c>
      <c r="S173" s="199">
        <v>0</v>
      </c>
      <c r="T173" s="200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01" t="s">
        <v>142</v>
      </c>
      <c r="AT173" s="201" t="s">
        <v>138</v>
      </c>
      <c r="AU173" s="201" t="s">
        <v>81</v>
      </c>
      <c r="AY173" s="16" t="s">
        <v>137</v>
      </c>
      <c r="BE173" s="202">
        <f t="shared" si="14"/>
        <v>0</v>
      </c>
      <c r="BF173" s="202">
        <f t="shared" si="15"/>
        <v>0</v>
      </c>
      <c r="BG173" s="202">
        <f t="shared" si="16"/>
        <v>0</v>
      </c>
      <c r="BH173" s="202">
        <f t="shared" si="17"/>
        <v>0</v>
      </c>
      <c r="BI173" s="202">
        <f t="shared" si="18"/>
        <v>0</v>
      </c>
      <c r="BJ173" s="16" t="s">
        <v>77</v>
      </c>
      <c r="BK173" s="202">
        <f t="shared" si="19"/>
        <v>0</v>
      </c>
      <c r="BL173" s="16" t="s">
        <v>142</v>
      </c>
      <c r="BM173" s="201" t="s">
        <v>248</v>
      </c>
    </row>
    <row r="174" spans="1:65" s="2" customFormat="1" ht="24">
      <c r="A174" s="33"/>
      <c r="B174" s="34"/>
      <c r="C174" s="189">
        <v>25</v>
      </c>
      <c r="D174" s="189" t="s">
        <v>138</v>
      </c>
      <c r="E174" s="190" t="s">
        <v>451</v>
      </c>
      <c r="F174" s="191" t="s">
        <v>452</v>
      </c>
      <c r="G174" s="192" t="s">
        <v>210</v>
      </c>
      <c r="H174" s="193">
        <v>10.741</v>
      </c>
      <c r="I174" s="194"/>
      <c r="J174" s="195">
        <f t="shared" si="10"/>
        <v>0</v>
      </c>
      <c r="K174" s="196"/>
      <c r="L174" s="38"/>
      <c r="M174" s="197" t="s">
        <v>1</v>
      </c>
      <c r="N174" s="198" t="s">
        <v>38</v>
      </c>
      <c r="O174" s="70"/>
      <c r="P174" s="199">
        <f t="shared" si="11"/>
        <v>0</v>
      </c>
      <c r="Q174" s="199">
        <v>0</v>
      </c>
      <c r="R174" s="199">
        <f t="shared" si="12"/>
        <v>0</v>
      </c>
      <c r="S174" s="199">
        <v>0</v>
      </c>
      <c r="T174" s="200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1" t="s">
        <v>142</v>
      </c>
      <c r="AT174" s="201" t="s">
        <v>138</v>
      </c>
      <c r="AU174" s="201" t="s">
        <v>81</v>
      </c>
      <c r="AY174" s="16" t="s">
        <v>137</v>
      </c>
      <c r="BE174" s="202">
        <f t="shared" si="14"/>
        <v>0</v>
      </c>
      <c r="BF174" s="202">
        <f t="shared" si="15"/>
        <v>0</v>
      </c>
      <c r="BG174" s="202">
        <f t="shared" si="16"/>
        <v>0</v>
      </c>
      <c r="BH174" s="202">
        <f t="shared" si="17"/>
        <v>0</v>
      </c>
      <c r="BI174" s="202">
        <f t="shared" si="18"/>
        <v>0</v>
      </c>
      <c r="BJ174" s="16" t="s">
        <v>77</v>
      </c>
      <c r="BK174" s="202">
        <f t="shared" si="19"/>
        <v>0</v>
      </c>
      <c r="BL174" s="16" t="s">
        <v>142</v>
      </c>
      <c r="BM174" s="201" t="s">
        <v>252</v>
      </c>
    </row>
    <row r="175" spans="1:65" s="12" customFormat="1" ht="15">
      <c r="B175" s="175"/>
      <c r="C175" s="176"/>
      <c r="D175" s="177" t="s">
        <v>72</v>
      </c>
      <c r="E175" s="178" t="s">
        <v>453</v>
      </c>
      <c r="F175" s="178" t="s">
        <v>454</v>
      </c>
      <c r="G175" s="176"/>
      <c r="H175" s="176"/>
      <c r="I175" s="179"/>
      <c r="J175" s="180">
        <f>BK175</f>
        <v>0</v>
      </c>
      <c r="K175" s="176"/>
      <c r="L175" s="181"/>
      <c r="M175" s="182"/>
      <c r="N175" s="183"/>
      <c r="O175" s="183"/>
      <c r="P175" s="184">
        <f>P176+P186+P192+P206+P217+P251+P253+P274+P277+P280+P283+P286</f>
        <v>0</v>
      </c>
      <c r="Q175" s="183"/>
      <c r="R175" s="184">
        <f>R176+R186+R192+R206+R217+R251+R253+R274+R277+R280+R283+R286</f>
        <v>0</v>
      </c>
      <c r="S175" s="183"/>
      <c r="T175" s="185">
        <f>T176+T186+T192+T206+T217+T251+T253+T274+T277+T280+T283+T286</f>
        <v>0</v>
      </c>
      <c r="AR175" s="186" t="s">
        <v>81</v>
      </c>
      <c r="AT175" s="187" t="s">
        <v>72</v>
      </c>
      <c r="AU175" s="187" t="s">
        <v>73</v>
      </c>
      <c r="AY175" s="186" t="s">
        <v>137</v>
      </c>
      <c r="BK175" s="188">
        <f>BK176+BK186+BK192+BK206+BK217+BK251+BK253+BK274+BK277+BK280+BK283+BK286</f>
        <v>0</v>
      </c>
    </row>
    <row r="176" spans="1:65" s="12" customFormat="1" ht="12.75">
      <c r="B176" s="175"/>
      <c r="C176" s="176"/>
      <c r="D176" s="177" t="s">
        <v>72</v>
      </c>
      <c r="E176" s="226" t="s">
        <v>212</v>
      </c>
      <c r="F176" s="226" t="s">
        <v>455</v>
      </c>
      <c r="G176" s="176"/>
      <c r="H176" s="176"/>
      <c r="I176" s="179"/>
      <c r="J176" s="227">
        <f>BK176</f>
        <v>0</v>
      </c>
      <c r="K176" s="176"/>
      <c r="L176" s="181"/>
      <c r="M176" s="182"/>
      <c r="N176" s="183"/>
      <c r="O176" s="183"/>
      <c r="P176" s="184">
        <f>SUM(P177:P185)</f>
        <v>0</v>
      </c>
      <c r="Q176" s="183"/>
      <c r="R176" s="184">
        <f>SUM(R177:R185)</f>
        <v>0</v>
      </c>
      <c r="S176" s="183"/>
      <c r="T176" s="185">
        <f>SUM(T177:T185)</f>
        <v>0</v>
      </c>
      <c r="AR176" s="186" t="s">
        <v>81</v>
      </c>
      <c r="AT176" s="187" t="s">
        <v>72</v>
      </c>
      <c r="AU176" s="187" t="s">
        <v>77</v>
      </c>
      <c r="AY176" s="186" t="s">
        <v>137</v>
      </c>
      <c r="BK176" s="188">
        <f>SUM(BK177:BK185)</f>
        <v>0</v>
      </c>
    </row>
    <row r="177" spans="1:65" s="2" customFormat="1" ht="24">
      <c r="A177" s="33"/>
      <c r="B177" s="34"/>
      <c r="C177" s="189">
        <v>26</v>
      </c>
      <c r="D177" s="189" t="s">
        <v>138</v>
      </c>
      <c r="E177" s="190" t="s">
        <v>456</v>
      </c>
      <c r="F177" s="191" t="s">
        <v>457</v>
      </c>
      <c r="G177" s="192" t="s">
        <v>160</v>
      </c>
      <c r="H177" s="193">
        <v>21</v>
      </c>
      <c r="I177" s="194"/>
      <c r="J177" s="195">
        <f t="shared" ref="J177:J185" si="20">ROUND(I177*H177,2)</f>
        <v>0</v>
      </c>
      <c r="K177" s="196"/>
      <c r="L177" s="38"/>
      <c r="M177" s="197" t="s">
        <v>1</v>
      </c>
      <c r="N177" s="198" t="s">
        <v>38</v>
      </c>
      <c r="O177" s="70"/>
      <c r="P177" s="199">
        <f t="shared" ref="P177:P185" si="21">O177*H177</f>
        <v>0</v>
      </c>
      <c r="Q177" s="199">
        <v>0</v>
      </c>
      <c r="R177" s="199">
        <f t="shared" ref="R177:R185" si="22">Q177*H177</f>
        <v>0</v>
      </c>
      <c r="S177" s="199">
        <v>0</v>
      </c>
      <c r="T177" s="200">
        <f t="shared" ref="T177:T185" si="23"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1" t="s">
        <v>176</v>
      </c>
      <c r="AT177" s="201" t="s">
        <v>138</v>
      </c>
      <c r="AU177" s="201" t="s">
        <v>81</v>
      </c>
      <c r="AY177" s="16" t="s">
        <v>137</v>
      </c>
      <c r="BE177" s="202">
        <f t="shared" ref="BE177:BE185" si="24">IF(N177="základní",J177,0)</f>
        <v>0</v>
      </c>
      <c r="BF177" s="202">
        <f t="shared" ref="BF177:BF185" si="25">IF(N177="snížená",J177,0)</f>
        <v>0</v>
      </c>
      <c r="BG177" s="202">
        <f t="shared" ref="BG177:BG185" si="26">IF(N177="zákl. přenesená",J177,0)</f>
        <v>0</v>
      </c>
      <c r="BH177" s="202">
        <f t="shared" ref="BH177:BH185" si="27">IF(N177="sníž. přenesená",J177,0)</f>
        <v>0</v>
      </c>
      <c r="BI177" s="202">
        <f t="shared" ref="BI177:BI185" si="28">IF(N177="nulová",J177,0)</f>
        <v>0</v>
      </c>
      <c r="BJ177" s="16" t="s">
        <v>77</v>
      </c>
      <c r="BK177" s="202">
        <f t="shared" ref="BK177:BK185" si="29">ROUND(I177*H177,2)</f>
        <v>0</v>
      </c>
      <c r="BL177" s="16" t="s">
        <v>176</v>
      </c>
      <c r="BM177" s="201" t="s">
        <v>255</v>
      </c>
    </row>
    <row r="178" spans="1:65" s="2" customFormat="1" ht="12">
      <c r="A178" s="33"/>
      <c r="B178" s="34"/>
      <c r="C178" s="233">
        <v>27</v>
      </c>
      <c r="D178" s="233" t="s">
        <v>328</v>
      </c>
      <c r="E178" s="234" t="s">
        <v>458</v>
      </c>
      <c r="F178" s="235" t="s">
        <v>459</v>
      </c>
      <c r="G178" s="236" t="s">
        <v>160</v>
      </c>
      <c r="H178" s="237">
        <v>40</v>
      </c>
      <c r="I178" s="238"/>
      <c r="J178" s="239">
        <f t="shared" si="20"/>
        <v>0</v>
      </c>
      <c r="K178" s="240"/>
      <c r="L178" s="241"/>
      <c r="M178" s="242" t="s">
        <v>1</v>
      </c>
      <c r="N178" s="243" t="s">
        <v>38</v>
      </c>
      <c r="O178" s="70"/>
      <c r="P178" s="199">
        <f t="shared" si="21"/>
        <v>0</v>
      </c>
      <c r="Q178" s="199">
        <v>0</v>
      </c>
      <c r="R178" s="199">
        <f t="shared" si="22"/>
        <v>0</v>
      </c>
      <c r="S178" s="199">
        <v>0</v>
      </c>
      <c r="T178" s="200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1" t="s">
        <v>216</v>
      </c>
      <c r="AT178" s="201" t="s">
        <v>328</v>
      </c>
      <c r="AU178" s="201" t="s">
        <v>81</v>
      </c>
      <c r="AY178" s="16" t="s">
        <v>137</v>
      </c>
      <c r="BE178" s="202">
        <f t="shared" si="24"/>
        <v>0</v>
      </c>
      <c r="BF178" s="202">
        <f t="shared" si="25"/>
        <v>0</v>
      </c>
      <c r="BG178" s="202">
        <f t="shared" si="26"/>
        <v>0</v>
      </c>
      <c r="BH178" s="202">
        <f t="shared" si="27"/>
        <v>0</v>
      </c>
      <c r="BI178" s="202">
        <f t="shared" si="28"/>
        <v>0</v>
      </c>
      <c r="BJ178" s="16" t="s">
        <v>77</v>
      </c>
      <c r="BK178" s="202">
        <f t="shared" si="29"/>
        <v>0</v>
      </c>
      <c r="BL178" s="16" t="s">
        <v>176</v>
      </c>
      <c r="BM178" s="201" t="s">
        <v>259</v>
      </c>
    </row>
    <row r="179" spans="1:65" s="2" customFormat="1" ht="12">
      <c r="A179" s="33"/>
      <c r="B179" s="34"/>
      <c r="C179" s="233">
        <v>28</v>
      </c>
      <c r="D179" s="233" t="s">
        <v>328</v>
      </c>
      <c r="E179" s="234" t="s">
        <v>460</v>
      </c>
      <c r="F179" s="235" t="s">
        <v>461</v>
      </c>
      <c r="G179" s="236" t="s">
        <v>160</v>
      </c>
      <c r="H179" s="237">
        <v>95</v>
      </c>
      <c r="I179" s="238"/>
      <c r="J179" s="239">
        <f t="shared" si="20"/>
        <v>0</v>
      </c>
      <c r="K179" s="240"/>
      <c r="L179" s="241"/>
      <c r="M179" s="242" t="s">
        <v>1</v>
      </c>
      <c r="N179" s="243" t="s">
        <v>38</v>
      </c>
      <c r="O179" s="70"/>
      <c r="P179" s="199">
        <f t="shared" si="21"/>
        <v>0</v>
      </c>
      <c r="Q179" s="199">
        <v>0</v>
      </c>
      <c r="R179" s="199">
        <f t="shared" si="22"/>
        <v>0</v>
      </c>
      <c r="S179" s="199">
        <v>0</v>
      </c>
      <c r="T179" s="200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1" t="s">
        <v>216</v>
      </c>
      <c r="AT179" s="201" t="s">
        <v>328</v>
      </c>
      <c r="AU179" s="201" t="s">
        <v>81</v>
      </c>
      <c r="AY179" s="16" t="s">
        <v>137</v>
      </c>
      <c r="BE179" s="202">
        <f t="shared" si="24"/>
        <v>0</v>
      </c>
      <c r="BF179" s="202">
        <f t="shared" si="25"/>
        <v>0</v>
      </c>
      <c r="BG179" s="202">
        <f t="shared" si="26"/>
        <v>0</v>
      </c>
      <c r="BH179" s="202">
        <f t="shared" si="27"/>
        <v>0</v>
      </c>
      <c r="BI179" s="202">
        <f t="shared" si="28"/>
        <v>0</v>
      </c>
      <c r="BJ179" s="16" t="s">
        <v>77</v>
      </c>
      <c r="BK179" s="202">
        <f t="shared" si="29"/>
        <v>0</v>
      </c>
      <c r="BL179" s="16" t="s">
        <v>176</v>
      </c>
      <c r="BM179" s="201" t="s">
        <v>262</v>
      </c>
    </row>
    <row r="180" spans="1:65" s="2" customFormat="1" ht="12">
      <c r="A180" s="33"/>
      <c r="B180" s="34"/>
      <c r="C180" s="233">
        <v>29</v>
      </c>
      <c r="D180" s="233" t="s">
        <v>328</v>
      </c>
      <c r="E180" s="234" t="s">
        <v>462</v>
      </c>
      <c r="F180" s="235" t="s">
        <v>463</v>
      </c>
      <c r="G180" s="236" t="s">
        <v>160</v>
      </c>
      <c r="H180" s="237">
        <v>75</v>
      </c>
      <c r="I180" s="238"/>
      <c r="J180" s="239">
        <f t="shared" si="20"/>
        <v>0</v>
      </c>
      <c r="K180" s="240"/>
      <c r="L180" s="241"/>
      <c r="M180" s="242" t="s">
        <v>1</v>
      </c>
      <c r="N180" s="243" t="s">
        <v>38</v>
      </c>
      <c r="O180" s="70"/>
      <c r="P180" s="199">
        <f t="shared" si="21"/>
        <v>0</v>
      </c>
      <c r="Q180" s="199">
        <v>0</v>
      </c>
      <c r="R180" s="199">
        <f t="shared" si="22"/>
        <v>0</v>
      </c>
      <c r="S180" s="199">
        <v>0</v>
      </c>
      <c r="T180" s="200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1" t="s">
        <v>216</v>
      </c>
      <c r="AT180" s="201" t="s">
        <v>328</v>
      </c>
      <c r="AU180" s="201" t="s">
        <v>81</v>
      </c>
      <c r="AY180" s="16" t="s">
        <v>137</v>
      </c>
      <c r="BE180" s="202">
        <f t="shared" si="24"/>
        <v>0</v>
      </c>
      <c r="BF180" s="202">
        <f t="shared" si="25"/>
        <v>0</v>
      </c>
      <c r="BG180" s="202">
        <f t="shared" si="26"/>
        <v>0</v>
      </c>
      <c r="BH180" s="202">
        <f t="shared" si="27"/>
        <v>0</v>
      </c>
      <c r="BI180" s="202">
        <f t="shared" si="28"/>
        <v>0</v>
      </c>
      <c r="BJ180" s="16" t="s">
        <v>77</v>
      </c>
      <c r="BK180" s="202">
        <f t="shared" si="29"/>
        <v>0</v>
      </c>
      <c r="BL180" s="16" t="s">
        <v>176</v>
      </c>
      <c r="BM180" s="201" t="s">
        <v>267</v>
      </c>
    </row>
    <row r="181" spans="1:65" s="2" customFormat="1" ht="12">
      <c r="A181" s="33"/>
      <c r="B181" s="34"/>
      <c r="C181" s="233">
        <v>30</v>
      </c>
      <c r="D181" s="233" t="s">
        <v>328</v>
      </c>
      <c r="E181" s="234" t="s">
        <v>464</v>
      </c>
      <c r="F181" s="235" t="s">
        <v>465</v>
      </c>
      <c r="G181" s="236" t="s">
        <v>160</v>
      </c>
      <c r="H181" s="237">
        <v>15</v>
      </c>
      <c r="I181" s="238"/>
      <c r="J181" s="239">
        <f t="shared" si="20"/>
        <v>0</v>
      </c>
      <c r="K181" s="240"/>
      <c r="L181" s="241"/>
      <c r="M181" s="242" t="s">
        <v>1</v>
      </c>
      <c r="N181" s="243" t="s">
        <v>38</v>
      </c>
      <c r="O181" s="70"/>
      <c r="P181" s="199">
        <f t="shared" si="21"/>
        <v>0</v>
      </c>
      <c r="Q181" s="199">
        <v>0</v>
      </c>
      <c r="R181" s="199">
        <f t="shared" si="22"/>
        <v>0</v>
      </c>
      <c r="S181" s="199">
        <v>0</v>
      </c>
      <c r="T181" s="200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1" t="s">
        <v>216</v>
      </c>
      <c r="AT181" s="201" t="s">
        <v>328</v>
      </c>
      <c r="AU181" s="201" t="s">
        <v>81</v>
      </c>
      <c r="AY181" s="16" t="s">
        <v>137</v>
      </c>
      <c r="BE181" s="202">
        <f t="shared" si="24"/>
        <v>0</v>
      </c>
      <c r="BF181" s="202">
        <f t="shared" si="25"/>
        <v>0</v>
      </c>
      <c r="BG181" s="202">
        <f t="shared" si="26"/>
        <v>0</v>
      </c>
      <c r="BH181" s="202">
        <f t="shared" si="27"/>
        <v>0</v>
      </c>
      <c r="BI181" s="202">
        <f t="shared" si="28"/>
        <v>0</v>
      </c>
      <c r="BJ181" s="16" t="s">
        <v>77</v>
      </c>
      <c r="BK181" s="202">
        <f t="shared" si="29"/>
        <v>0</v>
      </c>
      <c r="BL181" s="16" t="s">
        <v>176</v>
      </c>
      <c r="BM181" s="201" t="s">
        <v>135</v>
      </c>
    </row>
    <row r="182" spans="1:65" s="2" customFormat="1" ht="12">
      <c r="A182" s="33"/>
      <c r="B182" s="34"/>
      <c r="C182" s="233">
        <v>31</v>
      </c>
      <c r="D182" s="233" t="s">
        <v>328</v>
      </c>
      <c r="E182" s="234" t="s">
        <v>466</v>
      </c>
      <c r="F182" s="235" t="s">
        <v>467</v>
      </c>
      <c r="G182" s="236" t="s">
        <v>160</v>
      </c>
      <c r="H182" s="237">
        <v>40</v>
      </c>
      <c r="I182" s="238"/>
      <c r="J182" s="239">
        <f t="shared" si="20"/>
        <v>0</v>
      </c>
      <c r="K182" s="240"/>
      <c r="L182" s="241"/>
      <c r="M182" s="242" t="s">
        <v>1</v>
      </c>
      <c r="N182" s="243" t="s">
        <v>38</v>
      </c>
      <c r="O182" s="70"/>
      <c r="P182" s="199">
        <f t="shared" si="21"/>
        <v>0</v>
      </c>
      <c r="Q182" s="199">
        <v>0</v>
      </c>
      <c r="R182" s="199">
        <f t="shared" si="22"/>
        <v>0</v>
      </c>
      <c r="S182" s="199">
        <v>0</v>
      </c>
      <c r="T182" s="200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1" t="s">
        <v>216</v>
      </c>
      <c r="AT182" s="201" t="s">
        <v>328</v>
      </c>
      <c r="AU182" s="201" t="s">
        <v>81</v>
      </c>
      <c r="AY182" s="16" t="s">
        <v>137</v>
      </c>
      <c r="BE182" s="202">
        <f t="shared" si="24"/>
        <v>0</v>
      </c>
      <c r="BF182" s="202">
        <f t="shared" si="25"/>
        <v>0</v>
      </c>
      <c r="BG182" s="202">
        <f t="shared" si="26"/>
        <v>0</v>
      </c>
      <c r="BH182" s="202">
        <f t="shared" si="27"/>
        <v>0</v>
      </c>
      <c r="BI182" s="202">
        <f t="shared" si="28"/>
        <v>0</v>
      </c>
      <c r="BJ182" s="16" t="s">
        <v>77</v>
      </c>
      <c r="BK182" s="202">
        <f t="shared" si="29"/>
        <v>0</v>
      </c>
      <c r="BL182" s="16" t="s">
        <v>176</v>
      </c>
      <c r="BM182" s="201" t="s">
        <v>143</v>
      </c>
    </row>
    <row r="183" spans="1:65" s="2" customFormat="1" ht="12">
      <c r="A183" s="33"/>
      <c r="B183" s="34"/>
      <c r="C183" s="233">
        <v>32</v>
      </c>
      <c r="D183" s="233" t="s">
        <v>328</v>
      </c>
      <c r="E183" s="234" t="s">
        <v>468</v>
      </c>
      <c r="F183" s="235" t="s">
        <v>469</v>
      </c>
      <c r="G183" s="236" t="s">
        <v>160</v>
      </c>
      <c r="H183" s="237">
        <v>10</v>
      </c>
      <c r="I183" s="238"/>
      <c r="J183" s="239">
        <f t="shared" si="20"/>
        <v>0</v>
      </c>
      <c r="K183" s="240"/>
      <c r="L183" s="241"/>
      <c r="M183" s="242" t="s">
        <v>1</v>
      </c>
      <c r="N183" s="243" t="s">
        <v>38</v>
      </c>
      <c r="O183" s="70"/>
      <c r="P183" s="199">
        <f t="shared" si="21"/>
        <v>0</v>
      </c>
      <c r="Q183" s="199">
        <v>0</v>
      </c>
      <c r="R183" s="199">
        <f t="shared" si="22"/>
        <v>0</v>
      </c>
      <c r="S183" s="199">
        <v>0</v>
      </c>
      <c r="T183" s="200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216</v>
      </c>
      <c r="AT183" s="201" t="s">
        <v>328</v>
      </c>
      <c r="AU183" s="201" t="s">
        <v>81</v>
      </c>
      <c r="AY183" s="16" t="s">
        <v>137</v>
      </c>
      <c r="BE183" s="202">
        <f t="shared" si="24"/>
        <v>0</v>
      </c>
      <c r="BF183" s="202">
        <f t="shared" si="25"/>
        <v>0</v>
      </c>
      <c r="BG183" s="202">
        <f t="shared" si="26"/>
        <v>0</v>
      </c>
      <c r="BH183" s="202">
        <f t="shared" si="27"/>
        <v>0</v>
      </c>
      <c r="BI183" s="202">
        <f t="shared" si="28"/>
        <v>0</v>
      </c>
      <c r="BJ183" s="16" t="s">
        <v>77</v>
      </c>
      <c r="BK183" s="202">
        <f t="shared" si="29"/>
        <v>0</v>
      </c>
      <c r="BL183" s="16" t="s">
        <v>176</v>
      </c>
      <c r="BM183" s="201" t="s">
        <v>276</v>
      </c>
    </row>
    <row r="184" spans="1:65" s="2" customFormat="1" ht="12">
      <c r="A184" s="33"/>
      <c r="B184" s="34"/>
      <c r="C184" s="233">
        <v>33</v>
      </c>
      <c r="D184" s="233" t="s">
        <v>328</v>
      </c>
      <c r="E184" s="234" t="s">
        <v>470</v>
      </c>
      <c r="F184" s="235" t="s">
        <v>471</v>
      </c>
      <c r="G184" s="236" t="s">
        <v>201</v>
      </c>
      <c r="H184" s="237">
        <v>10</v>
      </c>
      <c r="I184" s="238"/>
      <c r="J184" s="239">
        <f t="shared" si="20"/>
        <v>0</v>
      </c>
      <c r="K184" s="240"/>
      <c r="L184" s="241"/>
      <c r="M184" s="242" t="s">
        <v>1</v>
      </c>
      <c r="N184" s="243" t="s">
        <v>38</v>
      </c>
      <c r="O184" s="70"/>
      <c r="P184" s="199">
        <f t="shared" si="21"/>
        <v>0</v>
      </c>
      <c r="Q184" s="199">
        <v>0</v>
      </c>
      <c r="R184" s="199">
        <f t="shared" si="22"/>
        <v>0</v>
      </c>
      <c r="S184" s="199">
        <v>0</v>
      </c>
      <c r="T184" s="200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1" t="s">
        <v>216</v>
      </c>
      <c r="AT184" s="201" t="s">
        <v>328</v>
      </c>
      <c r="AU184" s="201" t="s">
        <v>81</v>
      </c>
      <c r="AY184" s="16" t="s">
        <v>137</v>
      </c>
      <c r="BE184" s="202">
        <f t="shared" si="24"/>
        <v>0</v>
      </c>
      <c r="BF184" s="202">
        <f t="shared" si="25"/>
        <v>0</v>
      </c>
      <c r="BG184" s="202">
        <f t="shared" si="26"/>
        <v>0</v>
      </c>
      <c r="BH184" s="202">
        <f t="shared" si="27"/>
        <v>0</v>
      </c>
      <c r="BI184" s="202">
        <f t="shared" si="28"/>
        <v>0</v>
      </c>
      <c r="BJ184" s="16" t="s">
        <v>77</v>
      </c>
      <c r="BK184" s="202">
        <f t="shared" si="29"/>
        <v>0</v>
      </c>
      <c r="BL184" s="16" t="s">
        <v>176</v>
      </c>
      <c r="BM184" s="201" t="s">
        <v>281</v>
      </c>
    </row>
    <row r="185" spans="1:65" s="2" customFormat="1" ht="24">
      <c r="A185" s="33"/>
      <c r="B185" s="34"/>
      <c r="C185" s="189">
        <v>34</v>
      </c>
      <c r="D185" s="189" t="s">
        <v>138</v>
      </c>
      <c r="E185" s="190" t="s">
        <v>472</v>
      </c>
      <c r="F185" s="191" t="s">
        <v>473</v>
      </c>
      <c r="G185" s="192" t="s">
        <v>474</v>
      </c>
      <c r="H185" s="244"/>
      <c r="I185" s="194"/>
      <c r="J185" s="195">
        <f t="shared" si="20"/>
        <v>0</v>
      </c>
      <c r="K185" s="196"/>
      <c r="L185" s="38"/>
      <c r="M185" s="197" t="s">
        <v>1</v>
      </c>
      <c r="N185" s="198" t="s">
        <v>38</v>
      </c>
      <c r="O185" s="70"/>
      <c r="P185" s="199">
        <f t="shared" si="21"/>
        <v>0</v>
      </c>
      <c r="Q185" s="199">
        <v>0</v>
      </c>
      <c r="R185" s="199">
        <f t="shared" si="22"/>
        <v>0</v>
      </c>
      <c r="S185" s="199">
        <v>0</v>
      </c>
      <c r="T185" s="200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1" t="s">
        <v>176</v>
      </c>
      <c r="AT185" s="201" t="s">
        <v>138</v>
      </c>
      <c r="AU185" s="201" t="s">
        <v>81</v>
      </c>
      <c r="AY185" s="16" t="s">
        <v>137</v>
      </c>
      <c r="BE185" s="202">
        <f t="shared" si="24"/>
        <v>0</v>
      </c>
      <c r="BF185" s="202">
        <f t="shared" si="25"/>
        <v>0</v>
      </c>
      <c r="BG185" s="202">
        <f t="shared" si="26"/>
        <v>0</v>
      </c>
      <c r="BH185" s="202">
        <f t="shared" si="27"/>
        <v>0</v>
      </c>
      <c r="BI185" s="202">
        <f t="shared" si="28"/>
        <v>0</v>
      </c>
      <c r="BJ185" s="16" t="s">
        <v>77</v>
      </c>
      <c r="BK185" s="202">
        <f t="shared" si="29"/>
        <v>0</v>
      </c>
      <c r="BL185" s="16" t="s">
        <v>176</v>
      </c>
      <c r="BM185" s="201" t="s">
        <v>283</v>
      </c>
    </row>
    <row r="186" spans="1:65" s="12" customFormat="1" ht="12.75">
      <c r="B186" s="175"/>
      <c r="C186" s="176"/>
      <c r="D186" s="177" t="s">
        <v>72</v>
      </c>
      <c r="E186" s="226" t="s">
        <v>475</v>
      </c>
      <c r="F186" s="226" t="s">
        <v>476</v>
      </c>
      <c r="G186" s="176"/>
      <c r="H186" s="176"/>
      <c r="I186" s="179"/>
      <c r="J186" s="227">
        <f>BK186</f>
        <v>0</v>
      </c>
      <c r="K186" s="176"/>
      <c r="L186" s="181"/>
      <c r="M186" s="182"/>
      <c r="N186" s="183"/>
      <c r="O186" s="183"/>
      <c r="P186" s="184">
        <f>SUM(P187:P191)</f>
        <v>0</v>
      </c>
      <c r="Q186" s="183"/>
      <c r="R186" s="184">
        <f>SUM(R187:R191)</f>
        <v>0</v>
      </c>
      <c r="S186" s="183"/>
      <c r="T186" s="185">
        <f>SUM(T187:T191)</f>
        <v>0</v>
      </c>
      <c r="AR186" s="186" t="s">
        <v>81</v>
      </c>
      <c r="AT186" s="187" t="s">
        <v>72</v>
      </c>
      <c r="AU186" s="187" t="s">
        <v>77</v>
      </c>
      <c r="AY186" s="186" t="s">
        <v>137</v>
      </c>
      <c r="BK186" s="188">
        <f>SUM(BK187:BK191)</f>
        <v>0</v>
      </c>
    </row>
    <row r="187" spans="1:65" s="2" customFormat="1" ht="24">
      <c r="A187" s="33"/>
      <c r="B187" s="34"/>
      <c r="C187" s="189">
        <v>35</v>
      </c>
      <c r="D187" s="189" t="s">
        <v>138</v>
      </c>
      <c r="E187" s="190" t="s">
        <v>477</v>
      </c>
      <c r="F187" s="191" t="s">
        <v>478</v>
      </c>
      <c r="G187" s="192" t="s">
        <v>290</v>
      </c>
      <c r="H187" s="193">
        <v>2</v>
      </c>
      <c r="I187" s="194"/>
      <c r="J187" s="195">
        <f>ROUND(I187*H187,2)</f>
        <v>0</v>
      </c>
      <c r="K187" s="196"/>
      <c r="L187" s="38"/>
      <c r="M187" s="197" t="s">
        <v>1</v>
      </c>
      <c r="N187" s="198" t="s">
        <v>38</v>
      </c>
      <c r="O187" s="7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1" t="s">
        <v>176</v>
      </c>
      <c r="AT187" s="201" t="s">
        <v>138</v>
      </c>
      <c r="AU187" s="201" t="s">
        <v>81</v>
      </c>
      <c r="AY187" s="16" t="s">
        <v>137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6" t="s">
        <v>77</v>
      </c>
      <c r="BK187" s="202">
        <f>ROUND(I187*H187,2)</f>
        <v>0</v>
      </c>
      <c r="BL187" s="16" t="s">
        <v>176</v>
      </c>
      <c r="BM187" s="201" t="s">
        <v>479</v>
      </c>
    </row>
    <row r="188" spans="1:65" s="2" customFormat="1" ht="12">
      <c r="A188" s="33"/>
      <c r="B188" s="34"/>
      <c r="C188" s="189">
        <v>36</v>
      </c>
      <c r="D188" s="189" t="s">
        <v>138</v>
      </c>
      <c r="E188" s="190" t="s">
        <v>480</v>
      </c>
      <c r="F188" s="191" t="s">
        <v>481</v>
      </c>
      <c r="G188" s="192" t="s">
        <v>290</v>
      </c>
      <c r="H188" s="193">
        <v>2</v>
      </c>
      <c r="I188" s="194"/>
      <c r="J188" s="195">
        <f>ROUND(I188*H188,2)</f>
        <v>0</v>
      </c>
      <c r="K188" s="196"/>
      <c r="L188" s="38"/>
      <c r="M188" s="197" t="s">
        <v>1</v>
      </c>
      <c r="N188" s="198" t="s">
        <v>38</v>
      </c>
      <c r="O188" s="70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1" t="s">
        <v>176</v>
      </c>
      <c r="AT188" s="201" t="s">
        <v>138</v>
      </c>
      <c r="AU188" s="201" t="s">
        <v>81</v>
      </c>
      <c r="AY188" s="16" t="s">
        <v>137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77</v>
      </c>
      <c r="BK188" s="202">
        <f>ROUND(I188*H188,2)</f>
        <v>0</v>
      </c>
      <c r="BL188" s="16" t="s">
        <v>176</v>
      </c>
      <c r="BM188" s="201" t="s">
        <v>482</v>
      </c>
    </row>
    <row r="189" spans="1:65" s="2" customFormat="1" ht="12">
      <c r="A189" s="33"/>
      <c r="B189" s="34"/>
      <c r="C189" s="189">
        <v>37</v>
      </c>
      <c r="D189" s="189" t="s">
        <v>138</v>
      </c>
      <c r="E189" s="190" t="s">
        <v>483</v>
      </c>
      <c r="F189" s="191" t="s">
        <v>484</v>
      </c>
      <c r="G189" s="192" t="s">
        <v>160</v>
      </c>
      <c r="H189" s="193">
        <v>6</v>
      </c>
      <c r="I189" s="194"/>
      <c r="J189" s="195">
        <f>ROUND(I189*H189,2)</f>
        <v>0</v>
      </c>
      <c r="K189" s="196"/>
      <c r="L189" s="38"/>
      <c r="M189" s="197" t="s">
        <v>1</v>
      </c>
      <c r="N189" s="198" t="s">
        <v>38</v>
      </c>
      <c r="O189" s="7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1" t="s">
        <v>176</v>
      </c>
      <c r="AT189" s="201" t="s">
        <v>138</v>
      </c>
      <c r="AU189" s="201" t="s">
        <v>81</v>
      </c>
      <c r="AY189" s="16" t="s">
        <v>137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6" t="s">
        <v>77</v>
      </c>
      <c r="BK189" s="202">
        <f>ROUND(I189*H189,2)</f>
        <v>0</v>
      </c>
      <c r="BL189" s="16" t="s">
        <v>176</v>
      </c>
      <c r="BM189" s="201" t="s">
        <v>485</v>
      </c>
    </row>
    <row r="190" spans="1:65" s="2" customFormat="1" ht="24">
      <c r="A190" s="33"/>
      <c r="B190" s="34"/>
      <c r="C190" s="189">
        <v>38</v>
      </c>
      <c r="D190" s="189" t="s">
        <v>138</v>
      </c>
      <c r="E190" s="190" t="s">
        <v>486</v>
      </c>
      <c r="F190" s="191" t="s">
        <v>487</v>
      </c>
      <c r="G190" s="192" t="s">
        <v>160</v>
      </c>
      <c r="H190" s="193">
        <v>6</v>
      </c>
      <c r="I190" s="194"/>
      <c r="J190" s="195">
        <f>ROUND(I190*H190,2)</f>
        <v>0</v>
      </c>
      <c r="K190" s="196"/>
      <c r="L190" s="38"/>
      <c r="M190" s="197" t="s">
        <v>1</v>
      </c>
      <c r="N190" s="198" t="s">
        <v>38</v>
      </c>
      <c r="O190" s="70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1" t="s">
        <v>176</v>
      </c>
      <c r="AT190" s="201" t="s">
        <v>138</v>
      </c>
      <c r="AU190" s="201" t="s">
        <v>81</v>
      </c>
      <c r="AY190" s="16" t="s">
        <v>137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6" t="s">
        <v>77</v>
      </c>
      <c r="BK190" s="202">
        <f>ROUND(I190*H190,2)</f>
        <v>0</v>
      </c>
      <c r="BL190" s="16" t="s">
        <v>176</v>
      </c>
      <c r="BM190" s="201" t="s">
        <v>488</v>
      </c>
    </row>
    <row r="191" spans="1:65" s="2" customFormat="1" ht="24">
      <c r="A191" s="33"/>
      <c r="B191" s="34"/>
      <c r="C191" s="189">
        <v>39</v>
      </c>
      <c r="D191" s="189" t="s">
        <v>138</v>
      </c>
      <c r="E191" s="190" t="s">
        <v>489</v>
      </c>
      <c r="F191" s="191" t="s">
        <v>490</v>
      </c>
      <c r="G191" s="192" t="s">
        <v>339</v>
      </c>
      <c r="H191" s="193">
        <v>3</v>
      </c>
      <c r="I191" s="194"/>
      <c r="J191" s="195">
        <f>ROUND(I191*H191,2)</f>
        <v>0</v>
      </c>
      <c r="K191" s="196"/>
      <c r="L191" s="38"/>
      <c r="M191" s="197" t="s">
        <v>1</v>
      </c>
      <c r="N191" s="198" t="s">
        <v>38</v>
      </c>
      <c r="O191" s="70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1" t="s">
        <v>176</v>
      </c>
      <c r="AT191" s="201" t="s">
        <v>138</v>
      </c>
      <c r="AU191" s="201" t="s">
        <v>81</v>
      </c>
      <c r="AY191" s="16" t="s">
        <v>137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6" t="s">
        <v>77</v>
      </c>
      <c r="BK191" s="202">
        <f>ROUND(I191*H191,2)</f>
        <v>0</v>
      </c>
      <c r="BL191" s="16" t="s">
        <v>176</v>
      </c>
      <c r="BM191" s="201" t="s">
        <v>491</v>
      </c>
    </row>
    <row r="192" spans="1:65" s="12" customFormat="1" ht="12.75">
      <c r="B192" s="175"/>
      <c r="C192" s="176"/>
      <c r="D192" s="177" t="s">
        <v>72</v>
      </c>
      <c r="E192" s="226" t="s">
        <v>492</v>
      </c>
      <c r="F192" s="226" t="s">
        <v>493</v>
      </c>
      <c r="G192" s="176"/>
      <c r="H192" s="176"/>
      <c r="I192" s="179"/>
      <c r="J192" s="227">
        <f>BK192</f>
        <v>0</v>
      </c>
      <c r="K192" s="176"/>
      <c r="L192" s="181"/>
      <c r="M192" s="182"/>
      <c r="N192" s="183"/>
      <c r="O192" s="183"/>
      <c r="P192" s="184">
        <f>SUM(P193:P205)</f>
        <v>0</v>
      </c>
      <c r="Q192" s="183"/>
      <c r="R192" s="184">
        <f>SUM(R193:R205)</f>
        <v>0</v>
      </c>
      <c r="S192" s="183"/>
      <c r="T192" s="185">
        <f>SUM(T193:T205)</f>
        <v>0</v>
      </c>
      <c r="AR192" s="186" t="s">
        <v>81</v>
      </c>
      <c r="AT192" s="187" t="s">
        <v>72</v>
      </c>
      <c r="AU192" s="187" t="s">
        <v>77</v>
      </c>
      <c r="AY192" s="186" t="s">
        <v>137</v>
      </c>
      <c r="BK192" s="188">
        <f>SUM(BK193:BK205)</f>
        <v>0</v>
      </c>
    </row>
    <row r="193" spans="1:65" s="2" customFormat="1" ht="24">
      <c r="A193" s="33"/>
      <c r="B193" s="34"/>
      <c r="C193" s="189">
        <v>40</v>
      </c>
      <c r="D193" s="189" t="s">
        <v>138</v>
      </c>
      <c r="E193" s="190" t="s">
        <v>494</v>
      </c>
      <c r="F193" s="191" t="s">
        <v>495</v>
      </c>
      <c r="G193" s="192" t="s">
        <v>410</v>
      </c>
      <c r="H193" s="193">
        <v>1</v>
      </c>
      <c r="I193" s="194"/>
      <c r="J193" s="195">
        <f t="shared" ref="J193:J205" si="30">ROUND(I193*H193,2)</f>
        <v>0</v>
      </c>
      <c r="K193" s="196"/>
      <c r="L193" s="38"/>
      <c r="M193" s="197" t="s">
        <v>1</v>
      </c>
      <c r="N193" s="198" t="s">
        <v>38</v>
      </c>
      <c r="O193" s="70"/>
      <c r="P193" s="199">
        <f t="shared" ref="P193:P205" si="31">O193*H193</f>
        <v>0</v>
      </c>
      <c r="Q193" s="199">
        <v>0</v>
      </c>
      <c r="R193" s="199">
        <f t="shared" ref="R193:R205" si="32">Q193*H193</f>
        <v>0</v>
      </c>
      <c r="S193" s="199">
        <v>0</v>
      </c>
      <c r="T193" s="200">
        <f t="shared" ref="T193:T205" si="33"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1" t="s">
        <v>176</v>
      </c>
      <c r="AT193" s="201" t="s">
        <v>138</v>
      </c>
      <c r="AU193" s="201" t="s">
        <v>81</v>
      </c>
      <c r="AY193" s="16" t="s">
        <v>137</v>
      </c>
      <c r="BE193" s="202">
        <f t="shared" ref="BE193:BE205" si="34">IF(N193="základní",J193,0)</f>
        <v>0</v>
      </c>
      <c r="BF193" s="202">
        <f t="shared" ref="BF193:BF205" si="35">IF(N193="snížená",J193,0)</f>
        <v>0</v>
      </c>
      <c r="BG193" s="202">
        <f t="shared" ref="BG193:BG205" si="36">IF(N193="zákl. přenesená",J193,0)</f>
        <v>0</v>
      </c>
      <c r="BH193" s="202">
        <f t="shared" ref="BH193:BH205" si="37">IF(N193="sníž. přenesená",J193,0)</f>
        <v>0</v>
      </c>
      <c r="BI193" s="202">
        <f t="shared" ref="BI193:BI205" si="38">IF(N193="nulová",J193,0)</f>
        <v>0</v>
      </c>
      <c r="BJ193" s="16" t="s">
        <v>77</v>
      </c>
      <c r="BK193" s="202">
        <f t="shared" ref="BK193:BK205" si="39">ROUND(I193*H193,2)</f>
        <v>0</v>
      </c>
      <c r="BL193" s="16" t="s">
        <v>176</v>
      </c>
      <c r="BM193" s="201" t="s">
        <v>496</v>
      </c>
    </row>
    <row r="194" spans="1:65" s="2" customFormat="1" ht="24">
      <c r="A194" s="33"/>
      <c r="B194" s="34"/>
      <c r="C194" s="189">
        <v>41</v>
      </c>
      <c r="D194" s="189" t="s">
        <v>138</v>
      </c>
      <c r="E194" s="190" t="s">
        <v>497</v>
      </c>
      <c r="F194" s="191" t="s">
        <v>498</v>
      </c>
      <c r="G194" s="192" t="s">
        <v>410</v>
      </c>
      <c r="H194" s="193">
        <v>1</v>
      </c>
      <c r="I194" s="194"/>
      <c r="J194" s="195">
        <f t="shared" si="30"/>
        <v>0</v>
      </c>
      <c r="K194" s="196"/>
      <c r="L194" s="38"/>
      <c r="M194" s="197" t="s">
        <v>1</v>
      </c>
      <c r="N194" s="198" t="s">
        <v>38</v>
      </c>
      <c r="O194" s="70"/>
      <c r="P194" s="199">
        <f t="shared" si="31"/>
        <v>0</v>
      </c>
      <c r="Q194" s="199">
        <v>0</v>
      </c>
      <c r="R194" s="199">
        <f t="shared" si="32"/>
        <v>0</v>
      </c>
      <c r="S194" s="199">
        <v>0</v>
      </c>
      <c r="T194" s="200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01" t="s">
        <v>176</v>
      </c>
      <c r="AT194" s="201" t="s">
        <v>138</v>
      </c>
      <c r="AU194" s="201" t="s">
        <v>81</v>
      </c>
      <c r="AY194" s="16" t="s">
        <v>137</v>
      </c>
      <c r="BE194" s="202">
        <f t="shared" si="34"/>
        <v>0</v>
      </c>
      <c r="BF194" s="202">
        <f t="shared" si="35"/>
        <v>0</v>
      </c>
      <c r="BG194" s="202">
        <f t="shared" si="36"/>
        <v>0</v>
      </c>
      <c r="BH194" s="202">
        <f t="shared" si="37"/>
        <v>0</v>
      </c>
      <c r="BI194" s="202">
        <f t="shared" si="38"/>
        <v>0</v>
      </c>
      <c r="BJ194" s="16" t="s">
        <v>77</v>
      </c>
      <c r="BK194" s="202">
        <f t="shared" si="39"/>
        <v>0</v>
      </c>
      <c r="BL194" s="16" t="s">
        <v>176</v>
      </c>
      <c r="BM194" s="201" t="s">
        <v>499</v>
      </c>
    </row>
    <row r="195" spans="1:65" s="2" customFormat="1" ht="12">
      <c r="A195" s="33"/>
      <c r="B195" s="34"/>
      <c r="C195" s="233">
        <v>42</v>
      </c>
      <c r="D195" s="233" t="s">
        <v>328</v>
      </c>
      <c r="E195" s="234" t="s">
        <v>501</v>
      </c>
      <c r="F195" s="235" t="s">
        <v>502</v>
      </c>
      <c r="G195" s="236" t="s">
        <v>358</v>
      </c>
      <c r="H195" s="237">
        <v>1</v>
      </c>
      <c r="I195" s="238"/>
      <c r="J195" s="239">
        <f t="shared" si="30"/>
        <v>0</v>
      </c>
      <c r="K195" s="240"/>
      <c r="L195" s="241"/>
      <c r="M195" s="242" t="s">
        <v>1</v>
      </c>
      <c r="N195" s="243" t="s">
        <v>38</v>
      </c>
      <c r="O195" s="70"/>
      <c r="P195" s="199">
        <f t="shared" si="31"/>
        <v>0</v>
      </c>
      <c r="Q195" s="199">
        <v>0</v>
      </c>
      <c r="R195" s="199">
        <f t="shared" si="32"/>
        <v>0</v>
      </c>
      <c r="S195" s="199">
        <v>0</v>
      </c>
      <c r="T195" s="200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1" t="s">
        <v>216</v>
      </c>
      <c r="AT195" s="201" t="s">
        <v>328</v>
      </c>
      <c r="AU195" s="201" t="s">
        <v>81</v>
      </c>
      <c r="AY195" s="16" t="s">
        <v>137</v>
      </c>
      <c r="BE195" s="202">
        <f t="shared" si="34"/>
        <v>0</v>
      </c>
      <c r="BF195" s="202">
        <f t="shared" si="35"/>
        <v>0</v>
      </c>
      <c r="BG195" s="202">
        <f t="shared" si="36"/>
        <v>0</v>
      </c>
      <c r="BH195" s="202">
        <f t="shared" si="37"/>
        <v>0</v>
      </c>
      <c r="BI195" s="202">
        <f t="shared" si="38"/>
        <v>0</v>
      </c>
      <c r="BJ195" s="16" t="s">
        <v>77</v>
      </c>
      <c r="BK195" s="202">
        <f t="shared" si="39"/>
        <v>0</v>
      </c>
      <c r="BL195" s="16" t="s">
        <v>176</v>
      </c>
      <c r="BM195" s="201" t="s">
        <v>503</v>
      </c>
    </row>
    <row r="196" spans="1:65" s="2" customFormat="1" ht="24">
      <c r="A196" s="33"/>
      <c r="B196" s="34"/>
      <c r="C196" s="189">
        <v>43</v>
      </c>
      <c r="D196" s="189" t="s">
        <v>138</v>
      </c>
      <c r="E196" s="190" t="s">
        <v>504</v>
      </c>
      <c r="F196" s="191" t="s">
        <v>505</v>
      </c>
      <c r="G196" s="192" t="s">
        <v>410</v>
      </c>
      <c r="H196" s="193">
        <v>1</v>
      </c>
      <c r="I196" s="194"/>
      <c r="J196" s="195">
        <f t="shared" si="30"/>
        <v>0</v>
      </c>
      <c r="K196" s="196"/>
      <c r="L196" s="38"/>
      <c r="M196" s="197" t="s">
        <v>1</v>
      </c>
      <c r="N196" s="198" t="s">
        <v>38</v>
      </c>
      <c r="O196" s="70"/>
      <c r="P196" s="199">
        <f t="shared" si="31"/>
        <v>0</v>
      </c>
      <c r="Q196" s="199">
        <v>0</v>
      </c>
      <c r="R196" s="199">
        <f t="shared" si="32"/>
        <v>0</v>
      </c>
      <c r="S196" s="199">
        <v>0</v>
      </c>
      <c r="T196" s="200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1" t="s">
        <v>176</v>
      </c>
      <c r="AT196" s="201" t="s">
        <v>138</v>
      </c>
      <c r="AU196" s="201" t="s">
        <v>81</v>
      </c>
      <c r="AY196" s="16" t="s">
        <v>137</v>
      </c>
      <c r="BE196" s="202">
        <f t="shared" si="34"/>
        <v>0</v>
      </c>
      <c r="BF196" s="202">
        <f t="shared" si="35"/>
        <v>0</v>
      </c>
      <c r="BG196" s="202">
        <f t="shared" si="36"/>
        <v>0</v>
      </c>
      <c r="BH196" s="202">
        <f t="shared" si="37"/>
        <v>0</v>
      </c>
      <c r="BI196" s="202">
        <f t="shared" si="38"/>
        <v>0</v>
      </c>
      <c r="BJ196" s="16" t="s">
        <v>77</v>
      </c>
      <c r="BK196" s="202">
        <f t="shared" si="39"/>
        <v>0</v>
      </c>
      <c r="BL196" s="16" t="s">
        <v>176</v>
      </c>
      <c r="BM196" s="201" t="s">
        <v>506</v>
      </c>
    </row>
    <row r="197" spans="1:65" s="2" customFormat="1" ht="24">
      <c r="A197" s="33"/>
      <c r="B197" s="34"/>
      <c r="C197" s="189">
        <v>44</v>
      </c>
      <c r="D197" s="189" t="s">
        <v>138</v>
      </c>
      <c r="E197" s="190" t="s">
        <v>508</v>
      </c>
      <c r="F197" s="191" t="s">
        <v>509</v>
      </c>
      <c r="G197" s="192" t="s">
        <v>410</v>
      </c>
      <c r="H197" s="193">
        <v>1</v>
      </c>
      <c r="I197" s="194"/>
      <c r="J197" s="195">
        <f t="shared" si="30"/>
        <v>0</v>
      </c>
      <c r="K197" s="196"/>
      <c r="L197" s="38"/>
      <c r="M197" s="197" t="s">
        <v>1</v>
      </c>
      <c r="N197" s="198" t="s">
        <v>38</v>
      </c>
      <c r="O197" s="70"/>
      <c r="P197" s="199">
        <f t="shared" si="31"/>
        <v>0</v>
      </c>
      <c r="Q197" s="199">
        <v>0</v>
      </c>
      <c r="R197" s="199">
        <f t="shared" si="32"/>
        <v>0</v>
      </c>
      <c r="S197" s="199">
        <v>0</v>
      </c>
      <c r="T197" s="200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1" t="s">
        <v>176</v>
      </c>
      <c r="AT197" s="201" t="s">
        <v>138</v>
      </c>
      <c r="AU197" s="201" t="s">
        <v>81</v>
      </c>
      <c r="AY197" s="16" t="s">
        <v>137</v>
      </c>
      <c r="BE197" s="202">
        <f t="shared" si="34"/>
        <v>0</v>
      </c>
      <c r="BF197" s="202">
        <f t="shared" si="35"/>
        <v>0</v>
      </c>
      <c r="BG197" s="202">
        <f t="shared" si="36"/>
        <v>0</v>
      </c>
      <c r="BH197" s="202">
        <f t="shared" si="37"/>
        <v>0</v>
      </c>
      <c r="BI197" s="202">
        <f t="shared" si="38"/>
        <v>0</v>
      </c>
      <c r="BJ197" s="16" t="s">
        <v>77</v>
      </c>
      <c r="BK197" s="202">
        <f t="shared" si="39"/>
        <v>0</v>
      </c>
      <c r="BL197" s="16" t="s">
        <v>176</v>
      </c>
      <c r="BM197" s="201" t="s">
        <v>510</v>
      </c>
    </row>
    <row r="198" spans="1:65" s="2" customFormat="1" ht="12">
      <c r="A198" s="33"/>
      <c r="B198" s="34"/>
      <c r="C198" s="189">
        <v>45</v>
      </c>
      <c r="D198" s="189" t="s">
        <v>138</v>
      </c>
      <c r="E198" s="190" t="s">
        <v>511</v>
      </c>
      <c r="F198" s="191" t="s">
        <v>512</v>
      </c>
      <c r="G198" s="192" t="s">
        <v>339</v>
      </c>
      <c r="H198" s="193">
        <v>20</v>
      </c>
      <c r="I198" s="194"/>
      <c r="J198" s="195">
        <f t="shared" si="30"/>
        <v>0</v>
      </c>
      <c r="K198" s="196"/>
      <c r="L198" s="38"/>
      <c r="M198" s="197" t="s">
        <v>1</v>
      </c>
      <c r="N198" s="198" t="s">
        <v>38</v>
      </c>
      <c r="O198" s="70"/>
      <c r="P198" s="199">
        <f t="shared" si="31"/>
        <v>0</v>
      </c>
      <c r="Q198" s="199">
        <v>0</v>
      </c>
      <c r="R198" s="199">
        <f t="shared" si="32"/>
        <v>0</v>
      </c>
      <c r="S198" s="199">
        <v>0</v>
      </c>
      <c r="T198" s="200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01" t="s">
        <v>176</v>
      </c>
      <c r="AT198" s="201" t="s">
        <v>138</v>
      </c>
      <c r="AU198" s="201" t="s">
        <v>81</v>
      </c>
      <c r="AY198" s="16" t="s">
        <v>137</v>
      </c>
      <c r="BE198" s="202">
        <f t="shared" si="34"/>
        <v>0</v>
      </c>
      <c r="BF198" s="202">
        <f t="shared" si="35"/>
        <v>0</v>
      </c>
      <c r="BG198" s="202">
        <f t="shared" si="36"/>
        <v>0</v>
      </c>
      <c r="BH198" s="202">
        <f t="shared" si="37"/>
        <v>0</v>
      </c>
      <c r="BI198" s="202">
        <f t="shared" si="38"/>
        <v>0</v>
      </c>
      <c r="BJ198" s="16" t="s">
        <v>77</v>
      </c>
      <c r="BK198" s="202">
        <f t="shared" si="39"/>
        <v>0</v>
      </c>
      <c r="BL198" s="16" t="s">
        <v>176</v>
      </c>
      <c r="BM198" s="201" t="s">
        <v>513</v>
      </c>
    </row>
    <row r="199" spans="1:65" s="2" customFormat="1" ht="12">
      <c r="A199" s="33"/>
      <c r="B199" s="34"/>
      <c r="C199" s="189">
        <v>46</v>
      </c>
      <c r="D199" s="189" t="s">
        <v>138</v>
      </c>
      <c r="E199" s="190" t="s">
        <v>515</v>
      </c>
      <c r="F199" s="191" t="s">
        <v>516</v>
      </c>
      <c r="G199" s="192" t="s">
        <v>201</v>
      </c>
      <c r="H199" s="193">
        <v>3</v>
      </c>
      <c r="I199" s="194"/>
      <c r="J199" s="195">
        <f t="shared" si="30"/>
        <v>0</v>
      </c>
      <c r="K199" s="196"/>
      <c r="L199" s="38"/>
      <c r="M199" s="197" t="s">
        <v>1</v>
      </c>
      <c r="N199" s="198" t="s">
        <v>38</v>
      </c>
      <c r="O199" s="70"/>
      <c r="P199" s="199">
        <f t="shared" si="31"/>
        <v>0</v>
      </c>
      <c r="Q199" s="199">
        <v>0</v>
      </c>
      <c r="R199" s="199">
        <f t="shared" si="32"/>
        <v>0</v>
      </c>
      <c r="S199" s="199">
        <v>0</v>
      </c>
      <c r="T199" s="200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1" t="s">
        <v>176</v>
      </c>
      <c r="AT199" s="201" t="s">
        <v>138</v>
      </c>
      <c r="AU199" s="201" t="s">
        <v>81</v>
      </c>
      <c r="AY199" s="16" t="s">
        <v>137</v>
      </c>
      <c r="BE199" s="202">
        <f t="shared" si="34"/>
        <v>0</v>
      </c>
      <c r="BF199" s="202">
        <f t="shared" si="35"/>
        <v>0</v>
      </c>
      <c r="BG199" s="202">
        <f t="shared" si="36"/>
        <v>0</v>
      </c>
      <c r="BH199" s="202">
        <f t="shared" si="37"/>
        <v>0</v>
      </c>
      <c r="BI199" s="202">
        <f t="shared" si="38"/>
        <v>0</v>
      </c>
      <c r="BJ199" s="16" t="s">
        <v>77</v>
      </c>
      <c r="BK199" s="202">
        <f t="shared" si="39"/>
        <v>0</v>
      </c>
      <c r="BL199" s="16" t="s">
        <v>176</v>
      </c>
      <c r="BM199" s="201" t="s">
        <v>517</v>
      </c>
    </row>
    <row r="200" spans="1:65" s="2" customFormat="1" ht="12">
      <c r="A200" s="33"/>
      <c r="B200" s="34"/>
      <c r="C200" s="189">
        <v>47</v>
      </c>
      <c r="D200" s="189" t="s">
        <v>138</v>
      </c>
      <c r="E200" s="190" t="s">
        <v>518</v>
      </c>
      <c r="F200" s="191" t="s">
        <v>519</v>
      </c>
      <c r="G200" s="192" t="s">
        <v>339</v>
      </c>
      <c r="H200" s="193">
        <v>6</v>
      </c>
      <c r="I200" s="194"/>
      <c r="J200" s="195">
        <f t="shared" si="30"/>
        <v>0</v>
      </c>
      <c r="K200" s="196"/>
      <c r="L200" s="38"/>
      <c r="M200" s="197" t="s">
        <v>1</v>
      </c>
      <c r="N200" s="198" t="s">
        <v>38</v>
      </c>
      <c r="O200" s="70"/>
      <c r="P200" s="199">
        <f t="shared" si="31"/>
        <v>0</v>
      </c>
      <c r="Q200" s="199">
        <v>0</v>
      </c>
      <c r="R200" s="199">
        <f t="shared" si="32"/>
        <v>0</v>
      </c>
      <c r="S200" s="199">
        <v>0</v>
      </c>
      <c r="T200" s="200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01" t="s">
        <v>176</v>
      </c>
      <c r="AT200" s="201" t="s">
        <v>138</v>
      </c>
      <c r="AU200" s="201" t="s">
        <v>81</v>
      </c>
      <c r="AY200" s="16" t="s">
        <v>137</v>
      </c>
      <c r="BE200" s="202">
        <f t="shared" si="34"/>
        <v>0</v>
      </c>
      <c r="BF200" s="202">
        <f t="shared" si="35"/>
        <v>0</v>
      </c>
      <c r="BG200" s="202">
        <f t="shared" si="36"/>
        <v>0</v>
      </c>
      <c r="BH200" s="202">
        <f t="shared" si="37"/>
        <v>0</v>
      </c>
      <c r="BI200" s="202">
        <f t="shared" si="38"/>
        <v>0</v>
      </c>
      <c r="BJ200" s="16" t="s">
        <v>77</v>
      </c>
      <c r="BK200" s="202">
        <f t="shared" si="39"/>
        <v>0</v>
      </c>
      <c r="BL200" s="16" t="s">
        <v>176</v>
      </c>
      <c r="BM200" s="201" t="s">
        <v>184</v>
      </c>
    </row>
    <row r="201" spans="1:65" s="2" customFormat="1" ht="12">
      <c r="A201" s="33"/>
      <c r="B201" s="34"/>
      <c r="C201" s="189">
        <v>48</v>
      </c>
      <c r="D201" s="189" t="s">
        <v>138</v>
      </c>
      <c r="E201" s="190" t="s">
        <v>521</v>
      </c>
      <c r="F201" s="191" t="s">
        <v>522</v>
      </c>
      <c r="G201" s="192" t="s">
        <v>339</v>
      </c>
      <c r="H201" s="193">
        <v>72</v>
      </c>
      <c r="I201" s="194"/>
      <c r="J201" s="195">
        <f t="shared" si="30"/>
        <v>0</v>
      </c>
      <c r="K201" s="196"/>
      <c r="L201" s="38"/>
      <c r="M201" s="197" t="s">
        <v>1</v>
      </c>
      <c r="N201" s="198" t="s">
        <v>38</v>
      </c>
      <c r="O201" s="70"/>
      <c r="P201" s="199">
        <f t="shared" si="31"/>
        <v>0</v>
      </c>
      <c r="Q201" s="199">
        <v>0</v>
      </c>
      <c r="R201" s="199">
        <f t="shared" si="32"/>
        <v>0</v>
      </c>
      <c r="S201" s="199">
        <v>0</v>
      </c>
      <c r="T201" s="200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01" t="s">
        <v>176</v>
      </c>
      <c r="AT201" s="201" t="s">
        <v>138</v>
      </c>
      <c r="AU201" s="201" t="s">
        <v>81</v>
      </c>
      <c r="AY201" s="16" t="s">
        <v>137</v>
      </c>
      <c r="BE201" s="202">
        <f t="shared" si="34"/>
        <v>0</v>
      </c>
      <c r="BF201" s="202">
        <f t="shared" si="35"/>
        <v>0</v>
      </c>
      <c r="BG201" s="202">
        <f t="shared" si="36"/>
        <v>0</v>
      </c>
      <c r="BH201" s="202">
        <f t="shared" si="37"/>
        <v>0</v>
      </c>
      <c r="BI201" s="202">
        <f t="shared" si="38"/>
        <v>0</v>
      </c>
      <c r="BJ201" s="16" t="s">
        <v>77</v>
      </c>
      <c r="BK201" s="202">
        <f t="shared" si="39"/>
        <v>0</v>
      </c>
      <c r="BL201" s="16" t="s">
        <v>176</v>
      </c>
      <c r="BM201" s="201" t="s">
        <v>523</v>
      </c>
    </row>
    <row r="202" spans="1:65" s="2" customFormat="1" ht="12">
      <c r="A202" s="33"/>
      <c r="B202" s="34"/>
      <c r="C202" s="189">
        <v>49</v>
      </c>
      <c r="D202" s="189" t="s">
        <v>138</v>
      </c>
      <c r="E202" s="190" t="s">
        <v>524</v>
      </c>
      <c r="F202" s="191" t="s">
        <v>525</v>
      </c>
      <c r="G202" s="192" t="s">
        <v>201</v>
      </c>
      <c r="H202" s="193">
        <v>6</v>
      </c>
      <c r="I202" s="194"/>
      <c r="J202" s="195">
        <f t="shared" si="30"/>
        <v>0</v>
      </c>
      <c r="K202" s="196"/>
      <c r="L202" s="38"/>
      <c r="M202" s="197" t="s">
        <v>1</v>
      </c>
      <c r="N202" s="198" t="s">
        <v>38</v>
      </c>
      <c r="O202" s="70"/>
      <c r="P202" s="199">
        <f t="shared" si="31"/>
        <v>0</v>
      </c>
      <c r="Q202" s="199">
        <v>0</v>
      </c>
      <c r="R202" s="199">
        <f t="shared" si="32"/>
        <v>0</v>
      </c>
      <c r="S202" s="199">
        <v>0</v>
      </c>
      <c r="T202" s="200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01" t="s">
        <v>176</v>
      </c>
      <c r="AT202" s="201" t="s">
        <v>138</v>
      </c>
      <c r="AU202" s="201" t="s">
        <v>81</v>
      </c>
      <c r="AY202" s="16" t="s">
        <v>137</v>
      </c>
      <c r="BE202" s="202">
        <f t="shared" si="34"/>
        <v>0</v>
      </c>
      <c r="BF202" s="202">
        <f t="shared" si="35"/>
        <v>0</v>
      </c>
      <c r="BG202" s="202">
        <f t="shared" si="36"/>
        <v>0</v>
      </c>
      <c r="BH202" s="202">
        <f t="shared" si="37"/>
        <v>0</v>
      </c>
      <c r="BI202" s="202">
        <f t="shared" si="38"/>
        <v>0</v>
      </c>
      <c r="BJ202" s="16" t="s">
        <v>77</v>
      </c>
      <c r="BK202" s="202">
        <f t="shared" si="39"/>
        <v>0</v>
      </c>
      <c r="BL202" s="16" t="s">
        <v>176</v>
      </c>
      <c r="BM202" s="201" t="s">
        <v>526</v>
      </c>
    </row>
    <row r="203" spans="1:65" s="2" customFormat="1" ht="12">
      <c r="A203" s="33"/>
      <c r="B203" s="34"/>
      <c r="C203" s="233">
        <v>50</v>
      </c>
      <c r="D203" s="233" t="s">
        <v>328</v>
      </c>
      <c r="E203" s="234" t="s">
        <v>528</v>
      </c>
      <c r="F203" s="235" t="s">
        <v>529</v>
      </c>
      <c r="G203" s="236" t="s">
        <v>201</v>
      </c>
      <c r="H203" s="237">
        <v>6</v>
      </c>
      <c r="I203" s="238"/>
      <c r="J203" s="239">
        <f t="shared" si="30"/>
        <v>0</v>
      </c>
      <c r="K203" s="240"/>
      <c r="L203" s="241"/>
      <c r="M203" s="242" t="s">
        <v>1</v>
      </c>
      <c r="N203" s="243" t="s">
        <v>38</v>
      </c>
      <c r="O203" s="70"/>
      <c r="P203" s="199">
        <f t="shared" si="31"/>
        <v>0</v>
      </c>
      <c r="Q203" s="199">
        <v>0</v>
      </c>
      <c r="R203" s="199">
        <f t="shared" si="32"/>
        <v>0</v>
      </c>
      <c r="S203" s="199">
        <v>0</v>
      </c>
      <c r="T203" s="200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01" t="s">
        <v>216</v>
      </c>
      <c r="AT203" s="201" t="s">
        <v>328</v>
      </c>
      <c r="AU203" s="201" t="s">
        <v>81</v>
      </c>
      <c r="AY203" s="16" t="s">
        <v>137</v>
      </c>
      <c r="BE203" s="202">
        <f t="shared" si="34"/>
        <v>0</v>
      </c>
      <c r="BF203" s="202">
        <f t="shared" si="35"/>
        <v>0</v>
      </c>
      <c r="BG203" s="202">
        <f t="shared" si="36"/>
        <v>0</v>
      </c>
      <c r="BH203" s="202">
        <f t="shared" si="37"/>
        <v>0</v>
      </c>
      <c r="BI203" s="202">
        <f t="shared" si="38"/>
        <v>0</v>
      </c>
      <c r="BJ203" s="16" t="s">
        <v>77</v>
      </c>
      <c r="BK203" s="202">
        <f t="shared" si="39"/>
        <v>0</v>
      </c>
      <c r="BL203" s="16" t="s">
        <v>176</v>
      </c>
      <c r="BM203" s="201" t="s">
        <v>530</v>
      </c>
    </row>
    <row r="204" spans="1:65" s="2" customFormat="1" ht="24">
      <c r="A204" s="33"/>
      <c r="B204" s="34"/>
      <c r="C204" s="189">
        <v>51</v>
      </c>
      <c r="D204" s="189" t="s">
        <v>138</v>
      </c>
      <c r="E204" s="190" t="s">
        <v>531</v>
      </c>
      <c r="F204" s="191" t="s">
        <v>532</v>
      </c>
      <c r="G204" s="192" t="s">
        <v>410</v>
      </c>
      <c r="H204" s="193">
        <v>1</v>
      </c>
      <c r="I204" s="194"/>
      <c r="J204" s="195">
        <f t="shared" si="30"/>
        <v>0</v>
      </c>
      <c r="K204" s="196"/>
      <c r="L204" s="38"/>
      <c r="M204" s="197" t="s">
        <v>1</v>
      </c>
      <c r="N204" s="198" t="s">
        <v>38</v>
      </c>
      <c r="O204" s="70"/>
      <c r="P204" s="199">
        <f t="shared" si="31"/>
        <v>0</v>
      </c>
      <c r="Q204" s="199">
        <v>0</v>
      </c>
      <c r="R204" s="199">
        <f t="shared" si="32"/>
        <v>0</v>
      </c>
      <c r="S204" s="199">
        <v>0</v>
      </c>
      <c r="T204" s="200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01" t="s">
        <v>176</v>
      </c>
      <c r="AT204" s="201" t="s">
        <v>138</v>
      </c>
      <c r="AU204" s="201" t="s">
        <v>81</v>
      </c>
      <c r="AY204" s="16" t="s">
        <v>137</v>
      </c>
      <c r="BE204" s="202">
        <f t="shared" si="34"/>
        <v>0</v>
      </c>
      <c r="BF204" s="202">
        <f t="shared" si="35"/>
        <v>0</v>
      </c>
      <c r="BG204" s="202">
        <f t="shared" si="36"/>
        <v>0</v>
      </c>
      <c r="BH204" s="202">
        <f t="shared" si="37"/>
        <v>0</v>
      </c>
      <c r="BI204" s="202">
        <f t="shared" si="38"/>
        <v>0</v>
      </c>
      <c r="BJ204" s="16" t="s">
        <v>77</v>
      </c>
      <c r="BK204" s="202">
        <f t="shared" si="39"/>
        <v>0</v>
      </c>
      <c r="BL204" s="16" t="s">
        <v>176</v>
      </c>
      <c r="BM204" s="201" t="s">
        <v>533</v>
      </c>
    </row>
    <row r="205" spans="1:65" s="2" customFormat="1" ht="12">
      <c r="A205" s="33"/>
      <c r="B205" s="34"/>
      <c r="C205" s="189">
        <v>52</v>
      </c>
      <c r="D205" s="189" t="s">
        <v>138</v>
      </c>
      <c r="E205" s="190" t="s">
        <v>535</v>
      </c>
      <c r="F205" s="191" t="s">
        <v>536</v>
      </c>
      <c r="G205" s="192" t="s">
        <v>290</v>
      </c>
      <c r="H205" s="193">
        <v>1</v>
      </c>
      <c r="I205" s="194"/>
      <c r="J205" s="195">
        <f t="shared" si="30"/>
        <v>0</v>
      </c>
      <c r="K205" s="196"/>
      <c r="L205" s="38"/>
      <c r="M205" s="197" t="s">
        <v>1</v>
      </c>
      <c r="N205" s="198" t="s">
        <v>38</v>
      </c>
      <c r="O205" s="70"/>
      <c r="P205" s="199">
        <f t="shared" si="31"/>
        <v>0</v>
      </c>
      <c r="Q205" s="199">
        <v>0</v>
      </c>
      <c r="R205" s="199">
        <f t="shared" si="32"/>
        <v>0</v>
      </c>
      <c r="S205" s="199">
        <v>0</v>
      </c>
      <c r="T205" s="200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01" t="s">
        <v>176</v>
      </c>
      <c r="AT205" s="201" t="s">
        <v>138</v>
      </c>
      <c r="AU205" s="201" t="s">
        <v>81</v>
      </c>
      <c r="AY205" s="16" t="s">
        <v>137</v>
      </c>
      <c r="BE205" s="202">
        <f t="shared" si="34"/>
        <v>0</v>
      </c>
      <c r="BF205" s="202">
        <f t="shared" si="35"/>
        <v>0</v>
      </c>
      <c r="BG205" s="202">
        <f t="shared" si="36"/>
        <v>0</v>
      </c>
      <c r="BH205" s="202">
        <f t="shared" si="37"/>
        <v>0</v>
      </c>
      <c r="BI205" s="202">
        <f t="shared" si="38"/>
        <v>0</v>
      </c>
      <c r="BJ205" s="16" t="s">
        <v>77</v>
      </c>
      <c r="BK205" s="202">
        <f t="shared" si="39"/>
        <v>0</v>
      </c>
      <c r="BL205" s="16" t="s">
        <v>176</v>
      </c>
      <c r="BM205" s="201" t="s">
        <v>537</v>
      </c>
    </row>
    <row r="206" spans="1:65" s="12" customFormat="1" ht="12.75">
      <c r="B206" s="175"/>
      <c r="C206" s="176"/>
      <c r="D206" s="177" t="s">
        <v>72</v>
      </c>
      <c r="E206" s="226" t="s">
        <v>538</v>
      </c>
      <c r="F206" s="226" t="s">
        <v>539</v>
      </c>
      <c r="G206" s="176"/>
      <c r="H206" s="176"/>
      <c r="I206" s="179"/>
      <c r="J206" s="227">
        <f>BK206</f>
        <v>0</v>
      </c>
      <c r="K206" s="176"/>
      <c r="L206" s="181"/>
      <c r="M206" s="182"/>
      <c r="N206" s="183"/>
      <c r="O206" s="183"/>
      <c r="P206" s="184">
        <f>SUM(P207:P216)</f>
        <v>0</v>
      </c>
      <c r="Q206" s="183"/>
      <c r="R206" s="184">
        <f>SUM(R207:R216)</f>
        <v>0</v>
      </c>
      <c r="S206" s="183"/>
      <c r="T206" s="185">
        <f>SUM(T207:T216)</f>
        <v>0</v>
      </c>
      <c r="AR206" s="186" t="s">
        <v>81</v>
      </c>
      <c r="AT206" s="187" t="s">
        <v>72</v>
      </c>
      <c r="AU206" s="187" t="s">
        <v>77</v>
      </c>
      <c r="AY206" s="186" t="s">
        <v>137</v>
      </c>
      <c r="BK206" s="188">
        <f>SUM(BK207:BK216)</f>
        <v>0</v>
      </c>
    </row>
    <row r="207" spans="1:65" s="2" customFormat="1" ht="24">
      <c r="A207" s="33"/>
      <c r="B207" s="34"/>
      <c r="C207" s="189">
        <v>53</v>
      </c>
      <c r="D207" s="189" t="s">
        <v>138</v>
      </c>
      <c r="E207" s="190" t="s">
        <v>540</v>
      </c>
      <c r="F207" s="191" t="s">
        <v>541</v>
      </c>
      <c r="G207" s="192" t="s">
        <v>410</v>
      </c>
      <c r="H207" s="193">
        <v>1</v>
      </c>
      <c r="I207" s="194"/>
      <c r="J207" s="195">
        <f t="shared" ref="J207:J216" si="40">ROUND(I207*H207,2)</f>
        <v>0</v>
      </c>
      <c r="K207" s="196"/>
      <c r="L207" s="38"/>
      <c r="M207" s="197" t="s">
        <v>1</v>
      </c>
      <c r="N207" s="198" t="s">
        <v>38</v>
      </c>
      <c r="O207" s="70"/>
      <c r="P207" s="199">
        <f t="shared" ref="P207:P216" si="41">O207*H207</f>
        <v>0</v>
      </c>
      <c r="Q207" s="199">
        <v>0</v>
      </c>
      <c r="R207" s="199">
        <f t="shared" ref="R207:R216" si="42">Q207*H207</f>
        <v>0</v>
      </c>
      <c r="S207" s="199">
        <v>0</v>
      </c>
      <c r="T207" s="200">
        <f t="shared" ref="T207:T216" si="43"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01" t="s">
        <v>176</v>
      </c>
      <c r="AT207" s="201" t="s">
        <v>138</v>
      </c>
      <c r="AU207" s="201" t="s">
        <v>81</v>
      </c>
      <c r="AY207" s="16" t="s">
        <v>137</v>
      </c>
      <c r="BE207" s="202">
        <f t="shared" ref="BE207:BE216" si="44">IF(N207="základní",J207,0)</f>
        <v>0</v>
      </c>
      <c r="BF207" s="202">
        <f t="shared" ref="BF207:BF216" si="45">IF(N207="snížená",J207,0)</f>
        <v>0</v>
      </c>
      <c r="BG207" s="202">
        <f t="shared" ref="BG207:BG216" si="46">IF(N207="zákl. přenesená",J207,0)</f>
        <v>0</v>
      </c>
      <c r="BH207" s="202">
        <f t="shared" ref="BH207:BH216" si="47">IF(N207="sníž. přenesená",J207,0)</f>
        <v>0</v>
      </c>
      <c r="BI207" s="202">
        <f t="shared" ref="BI207:BI216" si="48">IF(N207="nulová",J207,0)</f>
        <v>0</v>
      </c>
      <c r="BJ207" s="16" t="s">
        <v>77</v>
      </c>
      <c r="BK207" s="202">
        <f t="shared" ref="BK207:BK216" si="49">ROUND(I207*H207,2)</f>
        <v>0</v>
      </c>
      <c r="BL207" s="16" t="s">
        <v>176</v>
      </c>
      <c r="BM207" s="201" t="s">
        <v>542</v>
      </c>
    </row>
    <row r="208" spans="1:65" s="2" customFormat="1" ht="24">
      <c r="A208" s="33"/>
      <c r="B208" s="34"/>
      <c r="C208" s="189">
        <v>54</v>
      </c>
      <c r="D208" s="189" t="s">
        <v>138</v>
      </c>
      <c r="E208" s="190" t="s">
        <v>544</v>
      </c>
      <c r="F208" s="191" t="s">
        <v>545</v>
      </c>
      <c r="G208" s="192" t="s">
        <v>160</v>
      </c>
      <c r="H208" s="193">
        <v>45</v>
      </c>
      <c r="I208" s="194"/>
      <c r="J208" s="195">
        <f t="shared" si="40"/>
        <v>0</v>
      </c>
      <c r="K208" s="196"/>
      <c r="L208" s="38"/>
      <c r="M208" s="197" t="s">
        <v>1</v>
      </c>
      <c r="N208" s="198" t="s">
        <v>38</v>
      </c>
      <c r="O208" s="70"/>
      <c r="P208" s="199">
        <f t="shared" si="41"/>
        <v>0</v>
      </c>
      <c r="Q208" s="199">
        <v>0</v>
      </c>
      <c r="R208" s="199">
        <f t="shared" si="42"/>
        <v>0</v>
      </c>
      <c r="S208" s="199">
        <v>0</v>
      </c>
      <c r="T208" s="200">
        <f t="shared" si="4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01" t="s">
        <v>176</v>
      </c>
      <c r="AT208" s="201" t="s">
        <v>138</v>
      </c>
      <c r="AU208" s="201" t="s">
        <v>81</v>
      </c>
      <c r="AY208" s="16" t="s">
        <v>137</v>
      </c>
      <c r="BE208" s="202">
        <f t="shared" si="44"/>
        <v>0</v>
      </c>
      <c r="BF208" s="202">
        <f t="shared" si="45"/>
        <v>0</v>
      </c>
      <c r="BG208" s="202">
        <f t="shared" si="46"/>
        <v>0</v>
      </c>
      <c r="BH208" s="202">
        <f t="shared" si="47"/>
        <v>0</v>
      </c>
      <c r="BI208" s="202">
        <f t="shared" si="48"/>
        <v>0</v>
      </c>
      <c r="BJ208" s="16" t="s">
        <v>77</v>
      </c>
      <c r="BK208" s="202">
        <f t="shared" si="49"/>
        <v>0</v>
      </c>
      <c r="BL208" s="16" t="s">
        <v>176</v>
      </c>
      <c r="BM208" s="201" t="s">
        <v>546</v>
      </c>
    </row>
    <row r="209" spans="1:65" s="2" customFormat="1" ht="24">
      <c r="A209" s="33"/>
      <c r="B209" s="34"/>
      <c r="C209" s="189">
        <v>55</v>
      </c>
      <c r="D209" s="189" t="s">
        <v>138</v>
      </c>
      <c r="E209" s="190" t="s">
        <v>547</v>
      </c>
      <c r="F209" s="191" t="s">
        <v>548</v>
      </c>
      <c r="G209" s="192" t="s">
        <v>160</v>
      </c>
      <c r="H209" s="193">
        <v>100</v>
      </c>
      <c r="I209" s="194"/>
      <c r="J209" s="195">
        <f t="shared" si="40"/>
        <v>0</v>
      </c>
      <c r="K209" s="196"/>
      <c r="L209" s="38"/>
      <c r="M209" s="197" t="s">
        <v>1</v>
      </c>
      <c r="N209" s="198" t="s">
        <v>38</v>
      </c>
      <c r="O209" s="70"/>
      <c r="P209" s="199">
        <f t="shared" si="41"/>
        <v>0</v>
      </c>
      <c r="Q209" s="199">
        <v>0</v>
      </c>
      <c r="R209" s="199">
        <f t="shared" si="42"/>
        <v>0</v>
      </c>
      <c r="S209" s="199">
        <v>0</v>
      </c>
      <c r="T209" s="200">
        <f t="shared" si="4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01" t="s">
        <v>176</v>
      </c>
      <c r="AT209" s="201" t="s">
        <v>138</v>
      </c>
      <c r="AU209" s="201" t="s">
        <v>81</v>
      </c>
      <c r="AY209" s="16" t="s">
        <v>137</v>
      </c>
      <c r="BE209" s="202">
        <f t="shared" si="44"/>
        <v>0</v>
      </c>
      <c r="BF209" s="202">
        <f t="shared" si="45"/>
        <v>0</v>
      </c>
      <c r="BG209" s="202">
        <f t="shared" si="46"/>
        <v>0</v>
      </c>
      <c r="BH209" s="202">
        <f t="shared" si="47"/>
        <v>0</v>
      </c>
      <c r="BI209" s="202">
        <f t="shared" si="48"/>
        <v>0</v>
      </c>
      <c r="BJ209" s="16" t="s">
        <v>77</v>
      </c>
      <c r="BK209" s="202">
        <f t="shared" si="49"/>
        <v>0</v>
      </c>
      <c r="BL209" s="16" t="s">
        <v>176</v>
      </c>
      <c r="BM209" s="201" t="s">
        <v>549</v>
      </c>
    </row>
    <row r="210" spans="1:65" s="2" customFormat="1" ht="24">
      <c r="A210" s="33"/>
      <c r="B210" s="34"/>
      <c r="C210" s="189">
        <v>56</v>
      </c>
      <c r="D210" s="189" t="s">
        <v>138</v>
      </c>
      <c r="E210" s="190" t="s">
        <v>551</v>
      </c>
      <c r="F210" s="191" t="s">
        <v>552</v>
      </c>
      <c r="G210" s="192" t="s">
        <v>160</v>
      </c>
      <c r="H210" s="193">
        <v>80</v>
      </c>
      <c r="I210" s="194"/>
      <c r="J210" s="195">
        <f t="shared" si="40"/>
        <v>0</v>
      </c>
      <c r="K210" s="196"/>
      <c r="L210" s="38"/>
      <c r="M210" s="197" t="s">
        <v>1</v>
      </c>
      <c r="N210" s="198" t="s">
        <v>38</v>
      </c>
      <c r="O210" s="70"/>
      <c r="P210" s="199">
        <f t="shared" si="41"/>
        <v>0</v>
      </c>
      <c r="Q210" s="199">
        <v>0</v>
      </c>
      <c r="R210" s="199">
        <f t="shared" si="42"/>
        <v>0</v>
      </c>
      <c r="S210" s="199">
        <v>0</v>
      </c>
      <c r="T210" s="200">
        <f t="shared" si="4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01" t="s">
        <v>176</v>
      </c>
      <c r="AT210" s="201" t="s">
        <v>138</v>
      </c>
      <c r="AU210" s="201" t="s">
        <v>81</v>
      </c>
      <c r="AY210" s="16" t="s">
        <v>137</v>
      </c>
      <c r="BE210" s="202">
        <f t="shared" si="44"/>
        <v>0</v>
      </c>
      <c r="BF210" s="202">
        <f t="shared" si="45"/>
        <v>0</v>
      </c>
      <c r="BG210" s="202">
        <f t="shared" si="46"/>
        <v>0</v>
      </c>
      <c r="BH210" s="202">
        <f t="shared" si="47"/>
        <v>0</v>
      </c>
      <c r="BI210" s="202">
        <f t="shared" si="48"/>
        <v>0</v>
      </c>
      <c r="BJ210" s="16" t="s">
        <v>77</v>
      </c>
      <c r="BK210" s="202">
        <f t="shared" si="49"/>
        <v>0</v>
      </c>
      <c r="BL210" s="16" t="s">
        <v>176</v>
      </c>
      <c r="BM210" s="201" t="s">
        <v>553</v>
      </c>
    </row>
    <row r="211" spans="1:65" s="2" customFormat="1" ht="24">
      <c r="A211" s="33"/>
      <c r="B211" s="34"/>
      <c r="C211" s="189">
        <v>57</v>
      </c>
      <c r="D211" s="189" t="s">
        <v>138</v>
      </c>
      <c r="E211" s="190" t="s">
        <v>554</v>
      </c>
      <c r="F211" s="191" t="s">
        <v>555</v>
      </c>
      <c r="G211" s="192" t="s">
        <v>160</v>
      </c>
      <c r="H211" s="193">
        <v>20</v>
      </c>
      <c r="I211" s="194"/>
      <c r="J211" s="195">
        <f t="shared" si="40"/>
        <v>0</v>
      </c>
      <c r="K211" s="196"/>
      <c r="L211" s="38"/>
      <c r="M211" s="197" t="s">
        <v>1</v>
      </c>
      <c r="N211" s="198" t="s">
        <v>38</v>
      </c>
      <c r="O211" s="70"/>
      <c r="P211" s="199">
        <f t="shared" si="41"/>
        <v>0</v>
      </c>
      <c r="Q211" s="199">
        <v>0</v>
      </c>
      <c r="R211" s="199">
        <f t="shared" si="42"/>
        <v>0</v>
      </c>
      <c r="S211" s="199">
        <v>0</v>
      </c>
      <c r="T211" s="200">
        <f t="shared" si="4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01" t="s">
        <v>176</v>
      </c>
      <c r="AT211" s="201" t="s">
        <v>138</v>
      </c>
      <c r="AU211" s="201" t="s">
        <v>81</v>
      </c>
      <c r="AY211" s="16" t="s">
        <v>137</v>
      </c>
      <c r="BE211" s="202">
        <f t="shared" si="44"/>
        <v>0</v>
      </c>
      <c r="BF211" s="202">
        <f t="shared" si="45"/>
        <v>0</v>
      </c>
      <c r="BG211" s="202">
        <f t="shared" si="46"/>
        <v>0</v>
      </c>
      <c r="BH211" s="202">
        <f t="shared" si="47"/>
        <v>0</v>
      </c>
      <c r="BI211" s="202">
        <f t="shared" si="48"/>
        <v>0</v>
      </c>
      <c r="BJ211" s="16" t="s">
        <v>77</v>
      </c>
      <c r="BK211" s="202">
        <f t="shared" si="49"/>
        <v>0</v>
      </c>
      <c r="BL211" s="16" t="s">
        <v>176</v>
      </c>
      <c r="BM211" s="201" t="s">
        <v>556</v>
      </c>
    </row>
    <row r="212" spans="1:65" s="2" customFormat="1" ht="24">
      <c r="A212" s="33"/>
      <c r="B212" s="34"/>
      <c r="C212" s="189">
        <v>58</v>
      </c>
      <c r="D212" s="189" t="s">
        <v>138</v>
      </c>
      <c r="E212" s="190" t="s">
        <v>558</v>
      </c>
      <c r="F212" s="191" t="s">
        <v>559</v>
      </c>
      <c r="G212" s="192" t="s">
        <v>160</v>
      </c>
      <c r="H212" s="193">
        <v>45</v>
      </c>
      <c r="I212" s="194"/>
      <c r="J212" s="195">
        <f t="shared" si="40"/>
        <v>0</v>
      </c>
      <c r="K212" s="196"/>
      <c r="L212" s="38"/>
      <c r="M212" s="197" t="s">
        <v>1</v>
      </c>
      <c r="N212" s="198" t="s">
        <v>38</v>
      </c>
      <c r="O212" s="70"/>
      <c r="P212" s="199">
        <f t="shared" si="41"/>
        <v>0</v>
      </c>
      <c r="Q212" s="199">
        <v>0</v>
      </c>
      <c r="R212" s="199">
        <f t="shared" si="42"/>
        <v>0</v>
      </c>
      <c r="S212" s="199">
        <v>0</v>
      </c>
      <c r="T212" s="200">
        <f t="shared" si="4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01" t="s">
        <v>176</v>
      </c>
      <c r="AT212" s="201" t="s">
        <v>138</v>
      </c>
      <c r="AU212" s="201" t="s">
        <v>81</v>
      </c>
      <c r="AY212" s="16" t="s">
        <v>137</v>
      </c>
      <c r="BE212" s="202">
        <f t="shared" si="44"/>
        <v>0</v>
      </c>
      <c r="BF212" s="202">
        <f t="shared" si="45"/>
        <v>0</v>
      </c>
      <c r="BG212" s="202">
        <f t="shared" si="46"/>
        <v>0</v>
      </c>
      <c r="BH212" s="202">
        <f t="shared" si="47"/>
        <v>0</v>
      </c>
      <c r="BI212" s="202">
        <f t="shared" si="48"/>
        <v>0</v>
      </c>
      <c r="BJ212" s="16" t="s">
        <v>77</v>
      </c>
      <c r="BK212" s="202">
        <f t="shared" si="49"/>
        <v>0</v>
      </c>
      <c r="BL212" s="16" t="s">
        <v>176</v>
      </c>
      <c r="BM212" s="201" t="s">
        <v>560</v>
      </c>
    </row>
    <row r="213" spans="1:65" s="2" customFormat="1" ht="24">
      <c r="A213" s="33"/>
      <c r="B213" s="34"/>
      <c r="C213" s="189">
        <v>59</v>
      </c>
      <c r="D213" s="189" t="s">
        <v>138</v>
      </c>
      <c r="E213" s="190" t="s">
        <v>561</v>
      </c>
      <c r="F213" s="191" t="s">
        <v>562</v>
      </c>
      <c r="G213" s="192" t="s">
        <v>160</v>
      </c>
      <c r="H213" s="193">
        <v>10</v>
      </c>
      <c r="I213" s="194"/>
      <c r="J213" s="195">
        <f t="shared" si="40"/>
        <v>0</v>
      </c>
      <c r="K213" s="196"/>
      <c r="L213" s="38"/>
      <c r="M213" s="197" t="s">
        <v>1</v>
      </c>
      <c r="N213" s="198" t="s">
        <v>38</v>
      </c>
      <c r="O213" s="70"/>
      <c r="P213" s="199">
        <f t="shared" si="41"/>
        <v>0</v>
      </c>
      <c r="Q213" s="199">
        <v>0</v>
      </c>
      <c r="R213" s="199">
        <f t="shared" si="42"/>
        <v>0</v>
      </c>
      <c r="S213" s="199">
        <v>0</v>
      </c>
      <c r="T213" s="200">
        <f t="shared" si="4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01" t="s">
        <v>176</v>
      </c>
      <c r="AT213" s="201" t="s">
        <v>138</v>
      </c>
      <c r="AU213" s="201" t="s">
        <v>81</v>
      </c>
      <c r="AY213" s="16" t="s">
        <v>137</v>
      </c>
      <c r="BE213" s="202">
        <f t="shared" si="44"/>
        <v>0</v>
      </c>
      <c r="BF213" s="202">
        <f t="shared" si="45"/>
        <v>0</v>
      </c>
      <c r="BG213" s="202">
        <f t="shared" si="46"/>
        <v>0</v>
      </c>
      <c r="BH213" s="202">
        <f t="shared" si="47"/>
        <v>0</v>
      </c>
      <c r="BI213" s="202">
        <f t="shared" si="48"/>
        <v>0</v>
      </c>
      <c r="BJ213" s="16" t="s">
        <v>77</v>
      </c>
      <c r="BK213" s="202">
        <f t="shared" si="49"/>
        <v>0</v>
      </c>
      <c r="BL213" s="16" t="s">
        <v>176</v>
      </c>
      <c r="BM213" s="201" t="s">
        <v>563</v>
      </c>
    </row>
    <row r="214" spans="1:65" s="2" customFormat="1" ht="24">
      <c r="A214" s="33"/>
      <c r="B214" s="34"/>
      <c r="C214" s="233">
        <v>60</v>
      </c>
      <c r="D214" s="233" t="s">
        <v>328</v>
      </c>
      <c r="E214" s="234" t="s">
        <v>565</v>
      </c>
      <c r="F214" s="235" t="s">
        <v>566</v>
      </c>
      <c r="G214" s="236" t="s">
        <v>410</v>
      </c>
      <c r="H214" s="237">
        <v>1</v>
      </c>
      <c r="I214" s="238"/>
      <c r="J214" s="239">
        <f t="shared" si="40"/>
        <v>0</v>
      </c>
      <c r="K214" s="240"/>
      <c r="L214" s="241"/>
      <c r="M214" s="242" t="s">
        <v>1</v>
      </c>
      <c r="N214" s="243" t="s">
        <v>38</v>
      </c>
      <c r="O214" s="70"/>
      <c r="P214" s="199">
        <f t="shared" si="41"/>
        <v>0</v>
      </c>
      <c r="Q214" s="199">
        <v>0</v>
      </c>
      <c r="R214" s="199">
        <f t="shared" si="42"/>
        <v>0</v>
      </c>
      <c r="S214" s="199">
        <v>0</v>
      </c>
      <c r="T214" s="200">
        <f t="shared" si="4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01" t="s">
        <v>216</v>
      </c>
      <c r="AT214" s="201" t="s">
        <v>328</v>
      </c>
      <c r="AU214" s="201" t="s">
        <v>81</v>
      </c>
      <c r="AY214" s="16" t="s">
        <v>137</v>
      </c>
      <c r="BE214" s="202">
        <f t="shared" si="44"/>
        <v>0</v>
      </c>
      <c r="BF214" s="202">
        <f t="shared" si="45"/>
        <v>0</v>
      </c>
      <c r="BG214" s="202">
        <f t="shared" si="46"/>
        <v>0</v>
      </c>
      <c r="BH214" s="202">
        <f t="shared" si="47"/>
        <v>0</v>
      </c>
      <c r="BI214" s="202">
        <f t="shared" si="48"/>
        <v>0</v>
      </c>
      <c r="BJ214" s="16" t="s">
        <v>77</v>
      </c>
      <c r="BK214" s="202">
        <f t="shared" si="49"/>
        <v>0</v>
      </c>
      <c r="BL214" s="16" t="s">
        <v>176</v>
      </c>
      <c r="BM214" s="201" t="s">
        <v>567</v>
      </c>
    </row>
    <row r="215" spans="1:65" s="2" customFormat="1" ht="12">
      <c r="A215" s="33"/>
      <c r="B215" s="34"/>
      <c r="C215" s="189">
        <v>61</v>
      </c>
      <c r="D215" s="189" t="s">
        <v>138</v>
      </c>
      <c r="E215" s="190" t="s">
        <v>568</v>
      </c>
      <c r="F215" s="191" t="s">
        <v>569</v>
      </c>
      <c r="G215" s="192" t="s">
        <v>160</v>
      </c>
      <c r="H215" s="193">
        <v>360</v>
      </c>
      <c r="I215" s="194"/>
      <c r="J215" s="195">
        <f t="shared" si="40"/>
        <v>0</v>
      </c>
      <c r="K215" s="196"/>
      <c r="L215" s="38"/>
      <c r="M215" s="197" t="s">
        <v>1</v>
      </c>
      <c r="N215" s="198" t="s">
        <v>38</v>
      </c>
      <c r="O215" s="70"/>
      <c r="P215" s="199">
        <f t="shared" si="41"/>
        <v>0</v>
      </c>
      <c r="Q215" s="199">
        <v>0</v>
      </c>
      <c r="R215" s="199">
        <f t="shared" si="42"/>
        <v>0</v>
      </c>
      <c r="S215" s="199">
        <v>0</v>
      </c>
      <c r="T215" s="200">
        <f t="shared" si="4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01" t="s">
        <v>176</v>
      </c>
      <c r="AT215" s="201" t="s">
        <v>138</v>
      </c>
      <c r="AU215" s="201" t="s">
        <v>81</v>
      </c>
      <c r="AY215" s="16" t="s">
        <v>137</v>
      </c>
      <c r="BE215" s="202">
        <f t="shared" si="44"/>
        <v>0</v>
      </c>
      <c r="BF215" s="202">
        <f t="shared" si="45"/>
        <v>0</v>
      </c>
      <c r="BG215" s="202">
        <f t="shared" si="46"/>
        <v>0</v>
      </c>
      <c r="BH215" s="202">
        <f t="shared" si="47"/>
        <v>0</v>
      </c>
      <c r="BI215" s="202">
        <f t="shared" si="48"/>
        <v>0</v>
      </c>
      <c r="BJ215" s="16" t="s">
        <v>77</v>
      </c>
      <c r="BK215" s="202">
        <f t="shared" si="49"/>
        <v>0</v>
      </c>
      <c r="BL215" s="16" t="s">
        <v>176</v>
      </c>
      <c r="BM215" s="201" t="s">
        <v>570</v>
      </c>
    </row>
    <row r="216" spans="1:65" s="2" customFormat="1" ht="24">
      <c r="A216" s="33"/>
      <c r="B216" s="34"/>
      <c r="C216" s="189">
        <v>62</v>
      </c>
      <c r="D216" s="189" t="s">
        <v>138</v>
      </c>
      <c r="E216" s="190" t="s">
        <v>571</v>
      </c>
      <c r="F216" s="191" t="s">
        <v>490</v>
      </c>
      <c r="G216" s="192" t="s">
        <v>410</v>
      </c>
      <c r="H216" s="193">
        <v>1</v>
      </c>
      <c r="I216" s="194"/>
      <c r="J216" s="195">
        <f t="shared" si="40"/>
        <v>0</v>
      </c>
      <c r="K216" s="196"/>
      <c r="L216" s="38"/>
      <c r="M216" s="197" t="s">
        <v>1</v>
      </c>
      <c r="N216" s="198" t="s">
        <v>38</v>
      </c>
      <c r="O216" s="70"/>
      <c r="P216" s="199">
        <f t="shared" si="41"/>
        <v>0</v>
      </c>
      <c r="Q216" s="199">
        <v>0</v>
      </c>
      <c r="R216" s="199">
        <f t="shared" si="42"/>
        <v>0</v>
      </c>
      <c r="S216" s="199">
        <v>0</v>
      </c>
      <c r="T216" s="200">
        <f t="shared" si="4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01" t="s">
        <v>176</v>
      </c>
      <c r="AT216" s="201" t="s">
        <v>138</v>
      </c>
      <c r="AU216" s="201" t="s">
        <v>81</v>
      </c>
      <c r="AY216" s="16" t="s">
        <v>137</v>
      </c>
      <c r="BE216" s="202">
        <f t="shared" si="44"/>
        <v>0</v>
      </c>
      <c r="BF216" s="202">
        <f t="shared" si="45"/>
        <v>0</v>
      </c>
      <c r="BG216" s="202">
        <f t="shared" si="46"/>
        <v>0</v>
      </c>
      <c r="BH216" s="202">
        <f t="shared" si="47"/>
        <v>0</v>
      </c>
      <c r="BI216" s="202">
        <f t="shared" si="48"/>
        <v>0</v>
      </c>
      <c r="BJ216" s="16" t="s">
        <v>77</v>
      </c>
      <c r="BK216" s="202">
        <f t="shared" si="49"/>
        <v>0</v>
      </c>
      <c r="BL216" s="16" t="s">
        <v>176</v>
      </c>
      <c r="BM216" s="201" t="s">
        <v>572</v>
      </c>
    </row>
    <row r="217" spans="1:65" s="12" customFormat="1" ht="12.75">
      <c r="B217" s="175"/>
      <c r="C217" s="176"/>
      <c r="D217" s="177" t="s">
        <v>72</v>
      </c>
      <c r="E217" s="226" t="s">
        <v>573</v>
      </c>
      <c r="F217" s="226" t="s">
        <v>574</v>
      </c>
      <c r="G217" s="176"/>
      <c r="H217" s="176"/>
      <c r="I217" s="179"/>
      <c r="J217" s="227">
        <f>BK217</f>
        <v>0</v>
      </c>
      <c r="K217" s="176"/>
      <c r="L217" s="181"/>
      <c r="M217" s="182"/>
      <c r="N217" s="183"/>
      <c r="O217" s="183"/>
      <c r="P217" s="184">
        <f>SUM(P218:P250)</f>
        <v>0</v>
      </c>
      <c r="Q217" s="183"/>
      <c r="R217" s="184">
        <f>SUM(R218:R250)</f>
        <v>0</v>
      </c>
      <c r="S217" s="183"/>
      <c r="T217" s="185">
        <f>SUM(T218:T250)</f>
        <v>0</v>
      </c>
      <c r="AR217" s="186" t="s">
        <v>81</v>
      </c>
      <c r="AT217" s="187" t="s">
        <v>72</v>
      </c>
      <c r="AU217" s="187" t="s">
        <v>77</v>
      </c>
      <c r="AY217" s="186" t="s">
        <v>137</v>
      </c>
      <c r="BK217" s="188">
        <f>SUM(BK218:BK250)</f>
        <v>0</v>
      </c>
    </row>
    <row r="218" spans="1:65" s="2" customFormat="1" ht="24">
      <c r="A218" s="33"/>
      <c r="B218" s="34"/>
      <c r="C218" s="189">
        <v>63</v>
      </c>
      <c r="D218" s="189" t="s">
        <v>138</v>
      </c>
      <c r="E218" s="190" t="s">
        <v>575</v>
      </c>
      <c r="F218" s="191" t="s">
        <v>576</v>
      </c>
      <c r="G218" s="192" t="s">
        <v>201</v>
      </c>
      <c r="H218" s="193">
        <v>9</v>
      </c>
      <c r="I218" s="194"/>
      <c r="J218" s="195">
        <f t="shared" ref="J218:J250" si="50">ROUND(I218*H218,2)</f>
        <v>0</v>
      </c>
      <c r="K218" s="196"/>
      <c r="L218" s="38"/>
      <c r="M218" s="197" t="s">
        <v>1</v>
      </c>
      <c r="N218" s="198" t="s">
        <v>38</v>
      </c>
      <c r="O218" s="70"/>
      <c r="P218" s="199">
        <f t="shared" ref="P218:P250" si="51">O218*H218</f>
        <v>0</v>
      </c>
      <c r="Q218" s="199">
        <v>0</v>
      </c>
      <c r="R218" s="199">
        <f t="shared" ref="R218:R250" si="52">Q218*H218</f>
        <v>0</v>
      </c>
      <c r="S218" s="199">
        <v>0</v>
      </c>
      <c r="T218" s="200">
        <f t="shared" ref="T218:T250" si="53"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01" t="s">
        <v>176</v>
      </c>
      <c r="AT218" s="201" t="s">
        <v>138</v>
      </c>
      <c r="AU218" s="201" t="s">
        <v>81</v>
      </c>
      <c r="AY218" s="16" t="s">
        <v>137</v>
      </c>
      <c r="BE218" s="202">
        <f t="shared" ref="BE218:BE250" si="54">IF(N218="základní",J218,0)</f>
        <v>0</v>
      </c>
      <c r="BF218" s="202">
        <f t="shared" ref="BF218:BF250" si="55">IF(N218="snížená",J218,0)</f>
        <v>0</v>
      </c>
      <c r="BG218" s="202">
        <f t="shared" ref="BG218:BG250" si="56">IF(N218="zákl. přenesená",J218,0)</f>
        <v>0</v>
      </c>
      <c r="BH218" s="202">
        <f t="shared" ref="BH218:BH250" si="57">IF(N218="sníž. přenesená",J218,0)</f>
        <v>0</v>
      </c>
      <c r="BI218" s="202">
        <f t="shared" ref="BI218:BI250" si="58">IF(N218="nulová",J218,0)</f>
        <v>0</v>
      </c>
      <c r="BJ218" s="16" t="s">
        <v>77</v>
      </c>
      <c r="BK218" s="202">
        <f t="shared" ref="BK218:BK250" si="59">ROUND(I218*H218,2)</f>
        <v>0</v>
      </c>
      <c r="BL218" s="16" t="s">
        <v>176</v>
      </c>
      <c r="BM218" s="201" t="s">
        <v>577</v>
      </c>
    </row>
    <row r="219" spans="1:65" s="2" customFormat="1" ht="24">
      <c r="A219" s="33"/>
      <c r="B219" s="34"/>
      <c r="C219" s="189">
        <v>64</v>
      </c>
      <c r="D219" s="189" t="s">
        <v>138</v>
      </c>
      <c r="E219" s="190" t="s">
        <v>579</v>
      </c>
      <c r="F219" s="191" t="s">
        <v>580</v>
      </c>
      <c r="G219" s="192" t="s">
        <v>201</v>
      </c>
      <c r="H219" s="193">
        <v>2</v>
      </c>
      <c r="I219" s="194"/>
      <c r="J219" s="195">
        <f t="shared" si="50"/>
        <v>0</v>
      </c>
      <c r="K219" s="196"/>
      <c r="L219" s="38"/>
      <c r="M219" s="197" t="s">
        <v>1</v>
      </c>
      <c r="N219" s="198" t="s">
        <v>38</v>
      </c>
      <c r="O219" s="70"/>
      <c r="P219" s="199">
        <f t="shared" si="51"/>
        <v>0</v>
      </c>
      <c r="Q219" s="199">
        <v>0</v>
      </c>
      <c r="R219" s="199">
        <f t="shared" si="52"/>
        <v>0</v>
      </c>
      <c r="S219" s="199">
        <v>0</v>
      </c>
      <c r="T219" s="200">
        <f t="shared" si="5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01" t="s">
        <v>176</v>
      </c>
      <c r="AT219" s="201" t="s">
        <v>138</v>
      </c>
      <c r="AU219" s="201" t="s">
        <v>81</v>
      </c>
      <c r="AY219" s="16" t="s">
        <v>137</v>
      </c>
      <c r="BE219" s="202">
        <f t="shared" si="54"/>
        <v>0</v>
      </c>
      <c r="BF219" s="202">
        <f t="shared" si="55"/>
        <v>0</v>
      </c>
      <c r="BG219" s="202">
        <f t="shared" si="56"/>
        <v>0</v>
      </c>
      <c r="BH219" s="202">
        <f t="shared" si="57"/>
        <v>0</v>
      </c>
      <c r="BI219" s="202">
        <f t="shared" si="58"/>
        <v>0</v>
      </c>
      <c r="BJ219" s="16" t="s">
        <v>77</v>
      </c>
      <c r="BK219" s="202">
        <f t="shared" si="59"/>
        <v>0</v>
      </c>
      <c r="BL219" s="16" t="s">
        <v>176</v>
      </c>
      <c r="BM219" s="201" t="s">
        <v>581</v>
      </c>
    </row>
    <row r="220" spans="1:65" s="2" customFormat="1" ht="12">
      <c r="A220" s="33"/>
      <c r="B220" s="34"/>
      <c r="C220" s="189">
        <v>65</v>
      </c>
      <c r="D220" s="189" t="s">
        <v>138</v>
      </c>
      <c r="E220" s="190" t="s">
        <v>582</v>
      </c>
      <c r="F220" s="191" t="s">
        <v>583</v>
      </c>
      <c r="G220" s="192" t="s">
        <v>201</v>
      </c>
      <c r="H220" s="193">
        <v>5</v>
      </c>
      <c r="I220" s="194"/>
      <c r="J220" s="195">
        <f t="shared" si="50"/>
        <v>0</v>
      </c>
      <c r="K220" s="196"/>
      <c r="L220" s="38"/>
      <c r="M220" s="197" t="s">
        <v>1</v>
      </c>
      <c r="N220" s="198" t="s">
        <v>38</v>
      </c>
      <c r="O220" s="70"/>
      <c r="P220" s="199">
        <f t="shared" si="51"/>
        <v>0</v>
      </c>
      <c r="Q220" s="199">
        <v>0</v>
      </c>
      <c r="R220" s="199">
        <f t="shared" si="52"/>
        <v>0</v>
      </c>
      <c r="S220" s="199">
        <v>0</v>
      </c>
      <c r="T220" s="200">
        <f t="shared" si="5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01" t="s">
        <v>176</v>
      </c>
      <c r="AT220" s="201" t="s">
        <v>138</v>
      </c>
      <c r="AU220" s="201" t="s">
        <v>81</v>
      </c>
      <c r="AY220" s="16" t="s">
        <v>137</v>
      </c>
      <c r="BE220" s="202">
        <f t="shared" si="54"/>
        <v>0</v>
      </c>
      <c r="BF220" s="202">
        <f t="shared" si="55"/>
        <v>0</v>
      </c>
      <c r="BG220" s="202">
        <f t="shared" si="56"/>
        <v>0</v>
      </c>
      <c r="BH220" s="202">
        <f t="shared" si="57"/>
        <v>0</v>
      </c>
      <c r="BI220" s="202">
        <f t="shared" si="58"/>
        <v>0</v>
      </c>
      <c r="BJ220" s="16" t="s">
        <v>77</v>
      </c>
      <c r="BK220" s="202">
        <f t="shared" si="59"/>
        <v>0</v>
      </c>
      <c r="BL220" s="16" t="s">
        <v>176</v>
      </c>
      <c r="BM220" s="201" t="s">
        <v>584</v>
      </c>
    </row>
    <row r="221" spans="1:65" s="2" customFormat="1" ht="12">
      <c r="A221" s="33"/>
      <c r="B221" s="34"/>
      <c r="C221" s="189">
        <v>66</v>
      </c>
      <c r="D221" s="189" t="s">
        <v>138</v>
      </c>
      <c r="E221" s="190" t="s">
        <v>586</v>
      </c>
      <c r="F221" s="191" t="s">
        <v>587</v>
      </c>
      <c r="G221" s="192" t="s">
        <v>201</v>
      </c>
      <c r="H221" s="193">
        <v>5</v>
      </c>
      <c r="I221" s="194"/>
      <c r="J221" s="195">
        <f t="shared" si="50"/>
        <v>0</v>
      </c>
      <c r="K221" s="196"/>
      <c r="L221" s="38"/>
      <c r="M221" s="197" t="s">
        <v>1</v>
      </c>
      <c r="N221" s="198" t="s">
        <v>38</v>
      </c>
      <c r="O221" s="70"/>
      <c r="P221" s="199">
        <f t="shared" si="51"/>
        <v>0</v>
      </c>
      <c r="Q221" s="199">
        <v>0</v>
      </c>
      <c r="R221" s="199">
        <f t="shared" si="52"/>
        <v>0</v>
      </c>
      <c r="S221" s="199">
        <v>0</v>
      </c>
      <c r="T221" s="200">
        <f t="shared" si="5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01" t="s">
        <v>176</v>
      </c>
      <c r="AT221" s="201" t="s">
        <v>138</v>
      </c>
      <c r="AU221" s="201" t="s">
        <v>81</v>
      </c>
      <c r="AY221" s="16" t="s">
        <v>137</v>
      </c>
      <c r="BE221" s="202">
        <f t="shared" si="54"/>
        <v>0</v>
      </c>
      <c r="BF221" s="202">
        <f t="shared" si="55"/>
        <v>0</v>
      </c>
      <c r="BG221" s="202">
        <f t="shared" si="56"/>
        <v>0</v>
      </c>
      <c r="BH221" s="202">
        <f t="shared" si="57"/>
        <v>0</v>
      </c>
      <c r="BI221" s="202">
        <f t="shared" si="58"/>
        <v>0</v>
      </c>
      <c r="BJ221" s="16" t="s">
        <v>77</v>
      </c>
      <c r="BK221" s="202">
        <f t="shared" si="59"/>
        <v>0</v>
      </c>
      <c r="BL221" s="16" t="s">
        <v>176</v>
      </c>
      <c r="BM221" s="201" t="s">
        <v>588</v>
      </c>
    </row>
    <row r="222" spans="1:65" s="2" customFormat="1" ht="12">
      <c r="A222" s="33"/>
      <c r="B222" s="34"/>
      <c r="C222" s="189">
        <v>67</v>
      </c>
      <c r="D222" s="189" t="s">
        <v>138</v>
      </c>
      <c r="E222" s="190" t="s">
        <v>589</v>
      </c>
      <c r="F222" s="191" t="s">
        <v>590</v>
      </c>
      <c r="G222" s="192" t="s">
        <v>201</v>
      </c>
      <c r="H222" s="193">
        <v>3</v>
      </c>
      <c r="I222" s="194"/>
      <c r="J222" s="195">
        <f t="shared" si="50"/>
        <v>0</v>
      </c>
      <c r="K222" s="196"/>
      <c r="L222" s="38"/>
      <c r="M222" s="197" t="s">
        <v>1</v>
      </c>
      <c r="N222" s="198" t="s">
        <v>38</v>
      </c>
      <c r="O222" s="70"/>
      <c r="P222" s="199">
        <f t="shared" si="51"/>
        <v>0</v>
      </c>
      <c r="Q222" s="199">
        <v>0</v>
      </c>
      <c r="R222" s="199">
        <f t="shared" si="52"/>
        <v>0</v>
      </c>
      <c r="S222" s="199">
        <v>0</v>
      </c>
      <c r="T222" s="200">
        <f t="shared" si="5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01" t="s">
        <v>176</v>
      </c>
      <c r="AT222" s="201" t="s">
        <v>138</v>
      </c>
      <c r="AU222" s="201" t="s">
        <v>81</v>
      </c>
      <c r="AY222" s="16" t="s">
        <v>137</v>
      </c>
      <c r="BE222" s="202">
        <f t="shared" si="54"/>
        <v>0</v>
      </c>
      <c r="BF222" s="202">
        <f t="shared" si="55"/>
        <v>0</v>
      </c>
      <c r="BG222" s="202">
        <f t="shared" si="56"/>
        <v>0</v>
      </c>
      <c r="BH222" s="202">
        <f t="shared" si="57"/>
        <v>0</v>
      </c>
      <c r="BI222" s="202">
        <f t="shared" si="58"/>
        <v>0</v>
      </c>
      <c r="BJ222" s="16" t="s">
        <v>77</v>
      </c>
      <c r="BK222" s="202">
        <f t="shared" si="59"/>
        <v>0</v>
      </c>
      <c r="BL222" s="16" t="s">
        <v>176</v>
      </c>
      <c r="BM222" s="201" t="s">
        <v>591</v>
      </c>
    </row>
    <row r="223" spans="1:65" s="2" customFormat="1" ht="12">
      <c r="A223" s="33"/>
      <c r="B223" s="34"/>
      <c r="C223" s="189">
        <v>68</v>
      </c>
      <c r="D223" s="189" t="s">
        <v>138</v>
      </c>
      <c r="E223" s="190" t="s">
        <v>592</v>
      </c>
      <c r="F223" s="191" t="s">
        <v>593</v>
      </c>
      <c r="G223" s="192" t="s">
        <v>201</v>
      </c>
      <c r="H223" s="193">
        <v>1</v>
      </c>
      <c r="I223" s="194"/>
      <c r="J223" s="195">
        <f t="shared" si="50"/>
        <v>0</v>
      </c>
      <c r="K223" s="196"/>
      <c r="L223" s="38"/>
      <c r="M223" s="197" t="s">
        <v>1</v>
      </c>
      <c r="N223" s="198" t="s">
        <v>38</v>
      </c>
      <c r="O223" s="70"/>
      <c r="P223" s="199">
        <f t="shared" si="51"/>
        <v>0</v>
      </c>
      <c r="Q223" s="199">
        <v>0</v>
      </c>
      <c r="R223" s="199">
        <f t="shared" si="52"/>
        <v>0</v>
      </c>
      <c r="S223" s="199">
        <v>0</v>
      </c>
      <c r="T223" s="200">
        <f t="shared" si="5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01" t="s">
        <v>176</v>
      </c>
      <c r="AT223" s="201" t="s">
        <v>138</v>
      </c>
      <c r="AU223" s="201" t="s">
        <v>81</v>
      </c>
      <c r="AY223" s="16" t="s">
        <v>137</v>
      </c>
      <c r="BE223" s="202">
        <f t="shared" si="54"/>
        <v>0</v>
      </c>
      <c r="BF223" s="202">
        <f t="shared" si="55"/>
        <v>0</v>
      </c>
      <c r="BG223" s="202">
        <f t="shared" si="56"/>
        <v>0</v>
      </c>
      <c r="BH223" s="202">
        <f t="shared" si="57"/>
        <v>0</v>
      </c>
      <c r="BI223" s="202">
        <f t="shared" si="58"/>
        <v>0</v>
      </c>
      <c r="BJ223" s="16" t="s">
        <v>77</v>
      </c>
      <c r="BK223" s="202">
        <f t="shared" si="59"/>
        <v>0</v>
      </c>
      <c r="BL223" s="16" t="s">
        <v>176</v>
      </c>
      <c r="BM223" s="201" t="s">
        <v>594</v>
      </c>
    </row>
    <row r="224" spans="1:65" s="2" customFormat="1" ht="12">
      <c r="A224" s="33"/>
      <c r="B224" s="34"/>
      <c r="C224" s="189">
        <v>69</v>
      </c>
      <c r="D224" s="189" t="s">
        <v>138</v>
      </c>
      <c r="E224" s="190" t="s">
        <v>595</v>
      </c>
      <c r="F224" s="191" t="s">
        <v>596</v>
      </c>
      <c r="G224" s="192" t="s">
        <v>201</v>
      </c>
      <c r="H224" s="193">
        <v>1</v>
      </c>
      <c r="I224" s="194"/>
      <c r="J224" s="195">
        <f t="shared" si="50"/>
        <v>0</v>
      </c>
      <c r="K224" s="196"/>
      <c r="L224" s="38"/>
      <c r="M224" s="197" t="s">
        <v>1</v>
      </c>
      <c r="N224" s="198" t="s">
        <v>38</v>
      </c>
      <c r="O224" s="70"/>
      <c r="P224" s="199">
        <f t="shared" si="51"/>
        <v>0</v>
      </c>
      <c r="Q224" s="199">
        <v>0</v>
      </c>
      <c r="R224" s="199">
        <f t="shared" si="52"/>
        <v>0</v>
      </c>
      <c r="S224" s="199">
        <v>0</v>
      </c>
      <c r="T224" s="200">
        <f t="shared" si="5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01" t="s">
        <v>176</v>
      </c>
      <c r="AT224" s="201" t="s">
        <v>138</v>
      </c>
      <c r="AU224" s="201" t="s">
        <v>81</v>
      </c>
      <c r="AY224" s="16" t="s">
        <v>137</v>
      </c>
      <c r="BE224" s="202">
        <f t="shared" si="54"/>
        <v>0</v>
      </c>
      <c r="BF224" s="202">
        <f t="shared" si="55"/>
        <v>0</v>
      </c>
      <c r="BG224" s="202">
        <f t="shared" si="56"/>
        <v>0</v>
      </c>
      <c r="BH224" s="202">
        <f t="shared" si="57"/>
        <v>0</v>
      </c>
      <c r="BI224" s="202">
        <f t="shared" si="58"/>
        <v>0</v>
      </c>
      <c r="BJ224" s="16" t="s">
        <v>77</v>
      </c>
      <c r="BK224" s="202">
        <f t="shared" si="59"/>
        <v>0</v>
      </c>
      <c r="BL224" s="16" t="s">
        <v>176</v>
      </c>
      <c r="BM224" s="201" t="s">
        <v>597</v>
      </c>
    </row>
    <row r="225" spans="1:65" s="2" customFormat="1" ht="12">
      <c r="A225" s="33"/>
      <c r="B225" s="34"/>
      <c r="C225" s="189">
        <v>70</v>
      </c>
      <c r="D225" s="189" t="s">
        <v>138</v>
      </c>
      <c r="E225" s="190" t="s">
        <v>598</v>
      </c>
      <c r="F225" s="191" t="s">
        <v>599</v>
      </c>
      <c r="G225" s="192" t="s">
        <v>201</v>
      </c>
      <c r="H225" s="193">
        <v>1</v>
      </c>
      <c r="I225" s="194"/>
      <c r="J225" s="195">
        <f t="shared" si="50"/>
        <v>0</v>
      </c>
      <c r="K225" s="196"/>
      <c r="L225" s="38"/>
      <c r="M225" s="197" t="s">
        <v>1</v>
      </c>
      <c r="N225" s="198" t="s">
        <v>38</v>
      </c>
      <c r="O225" s="70"/>
      <c r="P225" s="199">
        <f t="shared" si="51"/>
        <v>0</v>
      </c>
      <c r="Q225" s="199">
        <v>0</v>
      </c>
      <c r="R225" s="199">
        <f t="shared" si="52"/>
        <v>0</v>
      </c>
      <c r="S225" s="199">
        <v>0</v>
      </c>
      <c r="T225" s="200">
        <f t="shared" si="5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01" t="s">
        <v>176</v>
      </c>
      <c r="AT225" s="201" t="s">
        <v>138</v>
      </c>
      <c r="AU225" s="201" t="s">
        <v>81</v>
      </c>
      <c r="AY225" s="16" t="s">
        <v>137</v>
      </c>
      <c r="BE225" s="202">
        <f t="shared" si="54"/>
        <v>0</v>
      </c>
      <c r="BF225" s="202">
        <f t="shared" si="55"/>
        <v>0</v>
      </c>
      <c r="BG225" s="202">
        <f t="shared" si="56"/>
        <v>0</v>
      </c>
      <c r="BH225" s="202">
        <f t="shared" si="57"/>
        <v>0</v>
      </c>
      <c r="BI225" s="202">
        <f t="shared" si="58"/>
        <v>0</v>
      </c>
      <c r="BJ225" s="16" t="s">
        <v>77</v>
      </c>
      <c r="BK225" s="202">
        <f t="shared" si="59"/>
        <v>0</v>
      </c>
      <c r="BL225" s="16" t="s">
        <v>176</v>
      </c>
      <c r="BM225" s="201" t="s">
        <v>600</v>
      </c>
    </row>
    <row r="226" spans="1:65" s="2" customFormat="1" ht="12">
      <c r="A226" s="33"/>
      <c r="B226" s="34"/>
      <c r="C226" s="189">
        <v>71</v>
      </c>
      <c r="D226" s="189" t="s">
        <v>138</v>
      </c>
      <c r="E226" s="190" t="s">
        <v>601</v>
      </c>
      <c r="F226" s="191" t="s">
        <v>602</v>
      </c>
      <c r="G226" s="192" t="s">
        <v>201</v>
      </c>
      <c r="H226" s="193">
        <v>1</v>
      </c>
      <c r="I226" s="194"/>
      <c r="J226" s="195">
        <f t="shared" si="50"/>
        <v>0</v>
      </c>
      <c r="K226" s="196"/>
      <c r="L226" s="38"/>
      <c r="M226" s="197" t="s">
        <v>1</v>
      </c>
      <c r="N226" s="198" t="s">
        <v>38</v>
      </c>
      <c r="O226" s="70"/>
      <c r="P226" s="199">
        <f t="shared" si="51"/>
        <v>0</v>
      </c>
      <c r="Q226" s="199">
        <v>0</v>
      </c>
      <c r="R226" s="199">
        <f t="shared" si="52"/>
        <v>0</v>
      </c>
      <c r="S226" s="199">
        <v>0</v>
      </c>
      <c r="T226" s="200">
        <f t="shared" si="5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01" t="s">
        <v>176</v>
      </c>
      <c r="AT226" s="201" t="s">
        <v>138</v>
      </c>
      <c r="AU226" s="201" t="s">
        <v>81</v>
      </c>
      <c r="AY226" s="16" t="s">
        <v>137</v>
      </c>
      <c r="BE226" s="202">
        <f t="shared" si="54"/>
        <v>0</v>
      </c>
      <c r="BF226" s="202">
        <f t="shared" si="55"/>
        <v>0</v>
      </c>
      <c r="BG226" s="202">
        <f t="shared" si="56"/>
        <v>0</v>
      </c>
      <c r="BH226" s="202">
        <f t="shared" si="57"/>
        <v>0</v>
      </c>
      <c r="BI226" s="202">
        <f t="shared" si="58"/>
        <v>0</v>
      </c>
      <c r="BJ226" s="16" t="s">
        <v>77</v>
      </c>
      <c r="BK226" s="202">
        <f t="shared" si="59"/>
        <v>0</v>
      </c>
      <c r="BL226" s="16" t="s">
        <v>176</v>
      </c>
      <c r="BM226" s="201" t="s">
        <v>603</v>
      </c>
    </row>
    <row r="227" spans="1:65" s="2" customFormat="1" ht="12">
      <c r="A227" s="33"/>
      <c r="B227" s="34"/>
      <c r="C227" s="189">
        <v>72</v>
      </c>
      <c r="D227" s="189" t="s">
        <v>138</v>
      </c>
      <c r="E227" s="190" t="s">
        <v>604</v>
      </c>
      <c r="F227" s="191" t="s">
        <v>605</v>
      </c>
      <c r="G227" s="192" t="s">
        <v>201</v>
      </c>
      <c r="H227" s="193">
        <v>1</v>
      </c>
      <c r="I227" s="194"/>
      <c r="J227" s="195">
        <f t="shared" si="50"/>
        <v>0</v>
      </c>
      <c r="K227" s="196"/>
      <c r="L227" s="38"/>
      <c r="M227" s="197" t="s">
        <v>1</v>
      </c>
      <c r="N227" s="198" t="s">
        <v>38</v>
      </c>
      <c r="O227" s="70"/>
      <c r="P227" s="199">
        <f t="shared" si="51"/>
        <v>0</v>
      </c>
      <c r="Q227" s="199">
        <v>0</v>
      </c>
      <c r="R227" s="199">
        <f t="shared" si="52"/>
        <v>0</v>
      </c>
      <c r="S227" s="199">
        <v>0</v>
      </c>
      <c r="T227" s="200">
        <f t="shared" si="5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01" t="s">
        <v>176</v>
      </c>
      <c r="AT227" s="201" t="s">
        <v>138</v>
      </c>
      <c r="AU227" s="201" t="s">
        <v>81</v>
      </c>
      <c r="AY227" s="16" t="s">
        <v>137</v>
      </c>
      <c r="BE227" s="202">
        <f t="shared" si="54"/>
        <v>0</v>
      </c>
      <c r="BF227" s="202">
        <f t="shared" si="55"/>
        <v>0</v>
      </c>
      <c r="BG227" s="202">
        <f t="shared" si="56"/>
        <v>0</v>
      </c>
      <c r="BH227" s="202">
        <f t="shared" si="57"/>
        <v>0</v>
      </c>
      <c r="BI227" s="202">
        <f t="shared" si="58"/>
        <v>0</v>
      </c>
      <c r="BJ227" s="16" t="s">
        <v>77</v>
      </c>
      <c r="BK227" s="202">
        <f t="shared" si="59"/>
        <v>0</v>
      </c>
      <c r="BL227" s="16" t="s">
        <v>176</v>
      </c>
      <c r="BM227" s="201" t="s">
        <v>606</v>
      </c>
    </row>
    <row r="228" spans="1:65" s="2" customFormat="1" ht="12">
      <c r="A228" s="33"/>
      <c r="B228" s="34"/>
      <c r="C228" s="189">
        <v>73</v>
      </c>
      <c r="D228" s="189" t="s">
        <v>138</v>
      </c>
      <c r="E228" s="190" t="s">
        <v>607</v>
      </c>
      <c r="F228" s="191" t="s">
        <v>608</v>
      </c>
      <c r="G228" s="192" t="s">
        <v>201</v>
      </c>
      <c r="H228" s="193">
        <v>1</v>
      </c>
      <c r="I228" s="194"/>
      <c r="J228" s="195">
        <f t="shared" si="50"/>
        <v>0</v>
      </c>
      <c r="K228" s="196"/>
      <c r="L228" s="38"/>
      <c r="M228" s="197" t="s">
        <v>1</v>
      </c>
      <c r="N228" s="198" t="s">
        <v>38</v>
      </c>
      <c r="O228" s="70"/>
      <c r="P228" s="199">
        <f t="shared" si="51"/>
        <v>0</v>
      </c>
      <c r="Q228" s="199">
        <v>0</v>
      </c>
      <c r="R228" s="199">
        <f t="shared" si="52"/>
        <v>0</v>
      </c>
      <c r="S228" s="199">
        <v>0</v>
      </c>
      <c r="T228" s="200">
        <f t="shared" si="5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01" t="s">
        <v>176</v>
      </c>
      <c r="AT228" s="201" t="s">
        <v>138</v>
      </c>
      <c r="AU228" s="201" t="s">
        <v>81</v>
      </c>
      <c r="AY228" s="16" t="s">
        <v>137</v>
      </c>
      <c r="BE228" s="202">
        <f t="shared" si="54"/>
        <v>0</v>
      </c>
      <c r="BF228" s="202">
        <f t="shared" si="55"/>
        <v>0</v>
      </c>
      <c r="BG228" s="202">
        <f t="shared" si="56"/>
        <v>0</v>
      </c>
      <c r="BH228" s="202">
        <f t="shared" si="57"/>
        <v>0</v>
      </c>
      <c r="BI228" s="202">
        <f t="shared" si="58"/>
        <v>0</v>
      </c>
      <c r="BJ228" s="16" t="s">
        <v>77</v>
      </c>
      <c r="BK228" s="202">
        <f t="shared" si="59"/>
        <v>0</v>
      </c>
      <c r="BL228" s="16" t="s">
        <v>176</v>
      </c>
      <c r="BM228" s="201" t="s">
        <v>609</v>
      </c>
    </row>
    <row r="229" spans="1:65" s="2" customFormat="1" ht="12">
      <c r="A229" s="33"/>
      <c r="B229" s="34"/>
      <c r="C229" s="189">
        <v>74</v>
      </c>
      <c r="D229" s="189" t="s">
        <v>138</v>
      </c>
      <c r="E229" s="190" t="s">
        <v>610</v>
      </c>
      <c r="F229" s="191" t="s">
        <v>611</v>
      </c>
      <c r="G229" s="192" t="s">
        <v>201</v>
      </c>
      <c r="H229" s="193">
        <v>1</v>
      </c>
      <c r="I229" s="194"/>
      <c r="J229" s="195">
        <f t="shared" si="50"/>
        <v>0</v>
      </c>
      <c r="K229" s="196"/>
      <c r="L229" s="38"/>
      <c r="M229" s="197" t="s">
        <v>1</v>
      </c>
      <c r="N229" s="198" t="s">
        <v>38</v>
      </c>
      <c r="O229" s="70"/>
      <c r="P229" s="199">
        <f t="shared" si="51"/>
        <v>0</v>
      </c>
      <c r="Q229" s="199">
        <v>0</v>
      </c>
      <c r="R229" s="199">
        <f t="shared" si="52"/>
        <v>0</v>
      </c>
      <c r="S229" s="199">
        <v>0</v>
      </c>
      <c r="T229" s="200">
        <f t="shared" si="5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01" t="s">
        <v>176</v>
      </c>
      <c r="AT229" s="201" t="s">
        <v>138</v>
      </c>
      <c r="AU229" s="201" t="s">
        <v>81</v>
      </c>
      <c r="AY229" s="16" t="s">
        <v>137</v>
      </c>
      <c r="BE229" s="202">
        <f t="shared" si="54"/>
        <v>0</v>
      </c>
      <c r="BF229" s="202">
        <f t="shared" si="55"/>
        <v>0</v>
      </c>
      <c r="BG229" s="202">
        <f t="shared" si="56"/>
        <v>0</v>
      </c>
      <c r="BH229" s="202">
        <f t="shared" si="57"/>
        <v>0</v>
      </c>
      <c r="BI229" s="202">
        <f t="shared" si="58"/>
        <v>0</v>
      </c>
      <c r="BJ229" s="16" t="s">
        <v>77</v>
      </c>
      <c r="BK229" s="202">
        <f t="shared" si="59"/>
        <v>0</v>
      </c>
      <c r="BL229" s="16" t="s">
        <v>176</v>
      </c>
      <c r="BM229" s="201" t="s">
        <v>612</v>
      </c>
    </row>
    <row r="230" spans="1:65" s="2" customFormat="1" ht="24">
      <c r="A230" s="33"/>
      <c r="B230" s="34"/>
      <c r="C230" s="189">
        <v>75</v>
      </c>
      <c r="D230" s="189" t="s">
        <v>138</v>
      </c>
      <c r="E230" s="190" t="s">
        <v>613</v>
      </c>
      <c r="F230" s="191" t="s">
        <v>614</v>
      </c>
      <c r="G230" s="192" t="s">
        <v>201</v>
      </c>
      <c r="H230" s="193">
        <v>1</v>
      </c>
      <c r="I230" s="194"/>
      <c r="J230" s="195">
        <f t="shared" si="50"/>
        <v>0</v>
      </c>
      <c r="K230" s="196"/>
      <c r="L230" s="38"/>
      <c r="M230" s="197" t="s">
        <v>1</v>
      </c>
      <c r="N230" s="198" t="s">
        <v>38</v>
      </c>
      <c r="O230" s="70"/>
      <c r="P230" s="199">
        <f t="shared" si="51"/>
        <v>0</v>
      </c>
      <c r="Q230" s="199">
        <v>0</v>
      </c>
      <c r="R230" s="199">
        <f t="shared" si="52"/>
        <v>0</v>
      </c>
      <c r="S230" s="199">
        <v>0</v>
      </c>
      <c r="T230" s="200">
        <f t="shared" si="5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01" t="s">
        <v>176</v>
      </c>
      <c r="AT230" s="201" t="s">
        <v>138</v>
      </c>
      <c r="AU230" s="201" t="s">
        <v>81</v>
      </c>
      <c r="AY230" s="16" t="s">
        <v>137</v>
      </c>
      <c r="BE230" s="202">
        <f t="shared" si="54"/>
        <v>0</v>
      </c>
      <c r="BF230" s="202">
        <f t="shared" si="55"/>
        <v>0</v>
      </c>
      <c r="BG230" s="202">
        <f t="shared" si="56"/>
        <v>0</v>
      </c>
      <c r="BH230" s="202">
        <f t="shared" si="57"/>
        <v>0</v>
      </c>
      <c r="BI230" s="202">
        <f t="shared" si="58"/>
        <v>0</v>
      </c>
      <c r="BJ230" s="16" t="s">
        <v>77</v>
      </c>
      <c r="BK230" s="202">
        <f t="shared" si="59"/>
        <v>0</v>
      </c>
      <c r="BL230" s="16" t="s">
        <v>176</v>
      </c>
      <c r="BM230" s="201" t="s">
        <v>615</v>
      </c>
    </row>
    <row r="231" spans="1:65" s="2" customFormat="1" ht="12">
      <c r="A231" s="33"/>
      <c r="B231" s="34"/>
      <c r="C231" s="189">
        <v>76</v>
      </c>
      <c r="D231" s="189" t="s">
        <v>138</v>
      </c>
      <c r="E231" s="190" t="s">
        <v>616</v>
      </c>
      <c r="F231" s="191" t="s">
        <v>617</v>
      </c>
      <c r="G231" s="192" t="s">
        <v>201</v>
      </c>
      <c r="H231" s="193">
        <v>1</v>
      </c>
      <c r="I231" s="194"/>
      <c r="J231" s="195">
        <f t="shared" si="50"/>
        <v>0</v>
      </c>
      <c r="K231" s="196"/>
      <c r="L231" s="38"/>
      <c r="M231" s="197" t="s">
        <v>1</v>
      </c>
      <c r="N231" s="198" t="s">
        <v>38</v>
      </c>
      <c r="O231" s="70"/>
      <c r="P231" s="199">
        <f t="shared" si="51"/>
        <v>0</v>
      </c>
      <c r="Q231" s="199">
        <v>0</v>
      </c>
      <c r="R231" s="199">
        <f t="shared" si="52"/>
        <v>0</v>
      </c>
      <c r="S231" s="199">
        <v>0</v>
      </c>
      <c r="T231" s="200">
        <f t="shared" si="5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01" t="s">
        <v>176</v>
      </c>
      <c r="AT231" s="201" t="s">
        <v>138</v>
      </c>
      <c r="AU231" s="201" t="s">
        <v>81</v>
      </c>
      <c r="AY231" s="16" t="s">
        <v>137</v>
      </c>
      <c r="BE231" s="202">
        <f t="shared" si="54"/>
        <v>0</v>
      </c>
      <c r="BF231" s="202">
        <f t="shared" si="55"/>
        <v>0</v>
      </c>
      <c r="BG231" s="202">
        <f t="shared" si="56"/>
        <v>0</v>
      </c>
      <c r="BH231" s="202">
        <f t="shared" si="57"/>
        <v>0</v>
      </c>
      <c r="BI231" s="202">
        <f t="shared" si="58"/>
        <v>0</v>
      </c>
      <c r="BJ231" s="16" t="s">
        <v>77</v>
      </c>
      <c r="BK231" s="202">
        <f t="shared" si="59"/>
        <v>0</v>
      </c>
      <c r="BL231" s="16" t="s">
        <v>176</v>
      </c>
      <c r="BM231" s="201" t="s">
        <v>618</v>
      </c>
    </row>
    <row r="232" spans="1:65" s="2" customFormat="1" ht="12">
      <c r="A232" s="33"/>
      <c r="B232" s="34"/>
      <c r="C232" s="233">
        <v>77</v>
      </c>
      <c r="D232" s="233" t="s">
        <v>328</v>
      </c>
      <c r="E232" s="234" t="s">
        <v>619</v>
      </c>
      <c r="F232" s="235" t="s">
        <v>620</v>
      </c>
      <c r="G232" s="236" t="s">
        <v>201</v>
      </c>
      <c r="H232" s="237">
        <v>2</v>
      </c>
      <c r="I232" s="238"/>
      <c r="J232" s="239">
        <f t="shared" si="50"/>
        <v>0</v>
      </c>
      <c r="K232" s="240"/>
      <c r="L232" s="241"/>
      <c r="M232" s="242" t="s">
        <v>1</v>
      </c>
      <c r="N232" s="243" t="s">
        <v>38</v>
      </c>
      <c r="O232" s="70"/>
      <c r="P232" s="199">
        <f t="shared" si="51"/>
        <v>0</v>
      </c>
      <c r="Q232" s="199">
        <v>0</v>
      </c>
      <c r="R232" s="199">
        <f t="shared" si="52"/>
        <v>0</v>
      </c>
      <c r="S232" s="199">
        <v>0</v>
      </c>
      <c r="T232" s="200">
        <f t="shared" si="5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01" t="s">
        <v>216</v>
      </c>
      <c r="AT232" s="201" t="s">
        <v>328</v>
      </c>
      <c r="AU232" s="201" t="s">
        <v>81</v>
      </c>
      <c r="AY232" s="16" t="s">
        <v>137</v>
      </c>
      <c r="BE232" s="202">
        <f t="shared" si="54"/>
        <v>0</v>
      </c>
      <c r="BF232" s="202">
        <f t="shared" si="55"/>
        <v>0</v>
      </c>
      <c r="BG232" s="202">
        <f t="shared" si="56"/>
        <v>0</v>
      </c>
      <c r="BH232" s="202">
        <f t="shared" si="57"/>
        <v>0</v>
      </c>
      <c r="BI232" s="202">
        <f t="shared" si="58"/>
        <v>0</v>
      </c>
      <c r="BJ232" s="16" t="s">
        <v>77</v>
      </c>
      <c r="BK232" s="202">
        <f t="shared" si="59"/>
        <v>0</v>
      </c>
      <c r="BL232" s="16" t="s">
        <v>176</v>
      </c>
      <c r="BM232" s="201" t="s">
        <v>621</v>
      </c>
    </row>
    <row r="233" spans="1:65" s="2" customFormat="1" ht="24">
      <c r="A233" s="33"/>
      <c r="B233" s="34"/>
      <c r="C233" s="233">
        <v>78</v>
      </c>
      <c r="D233" s="233" t="s">
        <v>328</v>
      </c>
      <c r="E233" s="234" t="s">
        <v>622</v>
      </c>
      <c r="F233" s="235" t="s">
        <v>623</v>
      </c>
      <c r="G233" s="236" t="s">
        <v>201</v>
      </c>
      <c r="H233" s="237">
        <v>2</v>
      </c>
      <c r="I233" s="238"/>
      <c r="J233" s="239">
        <f t="shared" si="50"/>
        <v>0</v>
      </c>
      <c r="K233" s="240"/>
      <c r="L233" s="241"/>
      <c r="M233" s="242" t="s">
        <v>1</v>
      </c>
      <c r="N233" s="243" t="s">
        <v>38</v>
      </c>
      <c r="O233" s="70"/>
      <c r="P233" s="199">
        <f t="shared" si="51"/>
        <v>0</v>
      </c>
      <c r="Q233" s="199">
        <v>0</v>
      </c>
      <c r="R233" s="199">
        <f t="shared" si="52"/>
        <v>0</v>
      </c>
      <c r="S233" s="199">
        <v>0</v>
      </c>
      <c r="T233" s="200">
        <f t="shared" si="5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01" t="s">
        <v>216</v>
      </c>
      <c r="AT233" s="201" t="s">
        <v>328</v>
      </c>
      <c r="AU233" s="201" t="s">
        <v>81</v>
      </c>
      <c r="AY233" s="16" t="s">
        <v>137</v>
      </c>
      <c r="BE233" s="202">
        <f t="shared" si="54"/>
        <v>0</v>
      </c>
      <c r="BF233" s="202">
        <f t="shared" si="55"/>
        <v>0</v>
      </c>
      <c r="BG233" s="202">
        <f t="shared" si="56"/>
        <v>0</v>
      </c>
      <c r="BH233" s="202">
        <f t="shared" si="57"/>
        <v>0</v>
      </c>
      <c r="BI233" s="202">
        <f t="shared" si="58"/>
        <v>0</v>
      </c>
      <c r="BJ233" s="16" t="s">
        <v>77</v>
      </c>
      <c r="BK233" s="202">
        <f t="shared" si="59"/>
        <v>0</v>
      </c>
      <c r="BL233" s="16" t="s">
        <v>176</v>
      </c>
      <c r="BM233" s="201" t="s">
        <v>624</v>
      </c>
    </row>
    <row r="234" spans="1:65" s="2" customFormat="1" ht="12">
      <c r="A234" s="33"/>
      <c r="B234" s="34"/>
      <c r="C234" s="233">
        <v>79</v>
      </c>
      <c r="D234" s="233" t="s">
        <v>328</v>
      </c>
      <c r="E234" s="234" t="s">
        <v>625</v>
      </c>
      <c r="F234" s="235" t="s">
        <v>626</v>
      </c>
      <c r="G234" s="236" t="s">
        <v>201</v>
      </c>
      <c r="H234" s="237">
        <v>1</v>
      </c>
      <c r="I234" s="238"/>
      <c r="J234" s="239">
        <f t="shared" si="50"/>
        <v>0</v>
      </c>
      <c r="K234" s="240"/>
      <c r="L234" s="241"/>
      <c r="M234" s="242" t="s">
        <v>1</v>
      </c>
      <c r="N234" s="243" t="s">
        <v>38</v>
      </c>
      <c r="O234" s="70"/>
      <c r="P234" s="199">
        <f t="shared" si="51"/>
        <v>0</v>
      </c>
      <c r="Q234" s="199">
        <v>0</v>
      </c>
      <c r="R234" s="199">
        <f t="shared" si="52"/>
        <v>0</v>
      </c>
      <c r="S234" s="199">
        <v>0</v>
      </c>
      <c r="T234" s="200">
        <f t="shared" si="5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01" t="s">
        <v>216</v>
      </c>
      <c r="AT234" s="201" t="s">
        <v>328</v>
      </c>
      <c r="AU234" s="201" t="s">
        <v>81</v>
      </c>
      <c r="AY234" s="16" t="s">
        <v>137</v>
      </c>
      <c r="BE234" s="202">
        <f t="shared" si="54"/>
        <v>0</v>
      </c>
      <c r="BF234" s="202">
        <f t="shared" si="55"/>
        <v>0</v>
      </c>
      <c r="BG234" s="202">
        <f t="shared" si="56"/>
        <v>0</v>
      </c>
      <c r="BH234" s="202">
        <f t="shared" si="57"/>
        <v>0</v>
      </c>
      <c r="BI234" s="202">
        <f t="shared" si="58"/>
        <v>0</v>
      </c>
      <c r="BJ234" s="16" t="s">
        <v>77</v>
      </c>
      <c r="BK234" s="202">
        <f t="shared" si="59"/>
        <v>0</v>
      </c>
      <c r="BL234" s="16" t="s">
        <v>176</v>
      </c>
      <c r="BM234" s="201" t="s">
        <v>627</v>
      </c>
    </row>
    <row r="235" spans="1:65" s="2" customFormat="1" ht="12">
      <c r="A235" s="33"/>
      <c r="B235" s="34"/>
      <c r="C235" s="233">
        <v>80</v>
      </c>
      <c r="D235" s="233" t="s">
        <v>328</v>
      </c>
      <c r="E235" s="234" t="s">
        <v>628</v>
      </c>
      <c r="F235" s="235" t="s">
        <v>629</v>
      </c>
      <c r="G235" s="236" t="s">
        <v>201</v>
      </c>
      <c r="H235" s="237">
        <v>1</v>
      </c>
      <c r="I235" s="238"/>
      <c r="J235" s="239">
        <f t="shared" si="50"/>
        <v>0</v>
      </c>
      <c r="K235" s="240"/>
      <c r="L235" s="241"/>
      <c r="M235" s="242" t="s">
        <v>1</v>
      </c>
      <c r="N235" s="243" t="s">
        <v>38</v>
      </c>
      <c r="O235" s="70"/>
      <c r="P235" s="199">
        <f t="shared" si="51"/>
        <v>0</v>
      </c>
      <c r="Q235" s="199">
        <v>0</v>
      </c>
      <c r="R235" s="199">
        <f t="shared" si="52"/>
        <v>0</v>
      </c>
      <c r="S235" s="199">
        <v>0</v>
      </c>
      <c r="T235" s="200">
        <f t="shared" si="5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01" t="s">
        <v>216</v>
      </c>
      <c r="AT235" s="201" t="s">
        <v>328</v>
      </c>
      <c r="AU235" s="201" t="s">
        <v>81</v>
      </c>
      <c r="AY235" s="16" t="s">
        <v>137</v>
      </c>
      <c r="BE235" s="202">
        <f t="shared" si="54"/>
        <v>0</v>
      </c>
      <c r="BF235" s="202">
        <f t="shared" si="55"/>
        <v>0</v>
      </c>
      <c r="BG235" s="202">
        <f t="shared" si="56"/>
        <v>0</v>
      </c>
      <c r="BH235" s="202">
        <f t="shared" si="57"/>
        <v>0</v>
      </c>
      <c r="BI235" s="202">
        <f t="shared" si="58"/>
        <v>0</v>
      </c>
      <c r="BJ235" s="16" t="s">
        <v>77</v>
      </c>
      <c r="BK235" s="202">
        <f t="shared" si="59"/>
        <v>0</v>
      </c>
      <c r="BL235" s="16" t="s">
        <v>176</v>
      </c>
      <c r="BM235" s="201" t="s">
        <v>630</v>
      </c>
    </row>
    <row r="236" spans="1:65" s="2" customFormat="1" ht="12">
      <c r="A236" s="33"/>
      <c r="B236" s="34"/>
      <c r="C236" s="233">
        <v>81</v>
      </c>
      <c r="D236" s="233" t="s">
        <v>328</v>
      </c>
      <c r="E236" s="234" t="s">
        <v>631</v>
      </c>
      <c r="F236" s="235" t="s">
        <v>632</v>
      </c>
      <c r="G236" s="236" t="s">
        <v>201</v>
      </c>
      <c r="H236" s="237">
        <v>1</v>
      </c>
      <c r="I236" s="238"/>
      <c r="J236" s="239">
        <f t="shared" si="50"/>
        <v>0</v>
      </c>
      <c r="K236" s="240"/>
      <c r="L236" s="241"/>
      <c r="M236" s="242" t="s">
        <v>1</v>
      </c>
      <c r="N236" s="243" t="s">
        <v>38</v>
      </c>
      <c r="O236" s="70"/>
      <c r="P236" s="199">
        <f t="shared" si="51"/>
        <v>0</v>
      </c>
      <c r="Q236" s="199">
        <v>0</v>
      </c>
      <c r="R236" s="199">
        <f t="shared" si="52"/>
        <v>0</v>
      </c>
      <c r="S236" s="199">
        <v>0</v>
      </c>
      <c r="T236" s="200">
        <f t="shared" si="5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01" t="s">
        <v>216</v>
      </c>
      <c r="AT236" s="201" t="s">
        <v>328</v>
      </c>
      <c r="AU236" s="201" t="s">
        <v>81</v>
      </c>
      <c r="AY236" s="16" t="s">
        <v>137</v>
      </c>
      <c r="BE236" s="202">
        <f t="shared" si="54"/>
        <v>0</v>
      </c>
      <c r="BF236" s="202">
        <f t="shared" si="55"/>
        <v>0</v>
      </c>
      <c r="BG236" s="202">
        <f t="shared" si="56"/>
        <v>0</v>
      </c>
      <c r="BH236" s="202">
        <f t="shared" si="57"/>
        <v>0</v>
      </c>
      <c r="BI236" s="202">
        <f t="shared" si="58"/>
        <v>0</v>
      </c>
      <c r="BJ236" s="16" t="s">
        <v>77</v>
      </c>
      <c r="BK236" s="202">
        <f t="shared" si="59"/>
        <v>0</v>
      </c>
      <c r="BL236" s="16" t="s">
        <v>176</v>
      </c>
      <c r="BM236" s="201" t="s">
        <v>633</v>
      </c>
    </row>
    <row r="237" spans="1:65" s="2" customFormat="1" ht="12">
      <c r="A237" s="33"/>
      <c r="B237" s="34"/>
      <c r="C237" s="233">
        <v>82</v>
      </c>
      <c r="D237" s="233" t="s">
        <v>328</v>
      </c>
      <c r="E237" s="234" t="s">
        <v>634</v>
      </c>
      <c r="F237" s="235" t="s">
        <v>635</v>
      </c>
      <c r="G237" s="236" t="s">
        <v>201</v>
      </c>
      <c r="H237" s="237">
        <v>1</v>
      </c>
      <c r="I237" s="238"/>
      <c r="J237" s="239">
        <f t="shared" si="50"/>
        <v>0</v>
      </c>
      <c r="K237" s="240"/>
      <c r="L237" s="241"/>
      <c r="M237" s="242" t="s">
        <v>1</v>
      </c>
      <c r="N237" s="243" t="s">
        <v>38</v>
      </c>
      <c r="O237" s="70"/>
      <c r="P237" s="199">
        <f t="shared" si="51"/>
        <v>0</v>
      </c>
      <c r="Q237" s="199">
        <v>0</v>
      </c>
      <c r="R237" s="199">
        <f t="shared" si="52"/>
        <v>0</v>
      </c>
      <c r="S237" s="199">
        <v>0</v>
      </c>
      <c r="T237" s="200">
        <f t="shared" si="5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01" t="s">
        <v>216</v>
      </c>
      <c r="AT237" s="201" t="s">
        <v>328</v>
      </c>
      <c r="AU237" s="201" t="s">
        <v>81</v>
      </c>
      <c r="AY237" s="16" t="s">
        <v>137</v>
      </c>
      <c r="BE237" s="202">
        <f t="shared" si="54"/>
        <v>0</v>
      </c>
      <c r="BF237" s="202">
        <f t="shared" si="55"/>
        <v>0</v>
      </c>
      <c r="BG237" s="202">
        <f t="shared" si="56"/>
        <v>0</v>
      </c>
      <c r="BH237" s="202">
        <f t="shared" si="57"/>
        <v>0</v>
      </c>
      <c r="BI237" s="202">
        <f t="shared" si="58"/>
        <v>0</v>
      </c>
      <c r="BJ237" s="16" t="s">
        <v>77</v>
      </c>
      <c r="BK237" s="202">
        <f t="shared" si="59"/>
        <v>0</v>
      </c>
      <c r="BL237" s="16" t="s">
        <v>176</v>
      </c>
      <c r="BM237" s="201" t="s">
        <v>636</v>
      </c>
    </row>
    <row r="238" spans="1:65" s="2" customFormat="1" ht="12">
      <c r="A238" s="33"/>
      <c r="B238" s="34"/>
      <c r="C238" s="233">
        <v>83</v>
      </c>
      <c r="D238" s="233" t="s">
        <v>328</v>
      </c>
      <c r="E238" s="234" t="s">
        <v>637</v>
      </c>
      <c r="F238" s="235" t="s">
        <v>638</v>
      </c>
      <c r="G238" s="236" t="s">
        <v>201</v>
      </c>
      <c r="H238" s="237">
        <v>1</v>
      </c>
      <c r="I238" s="238"/>
      <c r="J238" s="239">
        <f t="shared" si="50"/>
        <v>0</v>
      </c>
      <c r="K238" s="240"/>
      <c r="L238" s="241"/>
      <c r="M238" s="242" t="s">
        <v>1</v>
      </c>
      <c r="N238" s="243" t="s">
        <v>38</v>
      </c>
      <c r="O238" s="70"/>
      <c r="P238" s="199">
        <f t="shared" si="51"/>
        <v>0</v>
      </c>
      <c r="Q238" s="199">
        <v>0</v>
      </c>
      <c r="R238" s="199">
        <f t="shared" si="52"/>
        <v>0</v>
      </c>
      <c r="S238" s="199">
        <v>0</v>
      </c>
      <c r="T238" s="200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1" t="s">
        <v>216</v>
      </c>
      <c r="AT238" s="201" t="s">
        <v>328</v>
      </c>
      <c r="AU238" s="201" t="s">
        <v>81</v>
      </c>
      <c r="AY238" s="16" t="s">
        <v>137</v>
      </c>
      <c r="BE238" s="202">
        <f t="shared" si="54"/>
        <v>0</v>
      </c>
      <c r="BF238" s="202">
        <f t="shared" si="55"/>
        <v>0</v>
      </c>
      <c r="BG238" s="202">
        <f t="shared" si="56"/>
        <v>0</v>
      </c>
      <c r="BH238" s="202">
        <f t="shared" si="57"/>
        <v>0</v>
      </c>
      <c r="BI238" s="202">
        <f t="shared" si="58"/>
        <v>0</v>
      </c>
      <c r="BJ238" s="16" t="s">
        <v>77</v>
      </c>
      <c r="BK238" s="202">
        <f t="shared" si="59"/>
        <v>0</v>
      </c>
      <c r="BL238" s="16" t="s">
        <v>176</v>
      </c>
      <c r="BM238" s="201" t="s">
        <v>639</v>
      </c>
    </row>
    <row r="239" spans="1:65" s="2" customFormat="1" ht="12">
      <c r="A239" s="33"/>
      <c r="B239" s="34"/>
      <c r="C239" s="233">
        <v>84</v>
      </c>
      <c r="D239" s="233" t="s">
        <v>328</v>
      </c>
      <c r="E239" s="234" t="s">
        <v>640</v>
      </c>
      <c r="F239" s="235" t="s">
        <v>641</v>
      </c>
      <c r="G239" s="236" t="s">
        <v>201</v>
      </c>
      <c r="H239" s="237">
        <v>1</v>
      </c>
      <c r="I239" s="238"/>
      <c r="J239" s="239">
        <f t="shared" si="50"/>
        <v>0</v>
      </c>
      <c r="K239" s="240"/>
      <c r="L239" s="241"/>
      <c r="M239" s="242" t="s">
        <v>1</v>
      </c>
      <c r="N239" s="243" t="s">
        <v>38</v>
      </c>
      <c r="O239" s="70"/>
      <c r="P239" s="199">
        <f t="shared" si="51"/>
        <v>0</v>
      </c>
      <c r="Q239" s="199">
        <v>0</v>
      </c>
      <c r="R239" s="199">
        <f t="shared" si="52"/>
        <v>0</v>
      </c>
      <c r="S239" s="199">
        <v>0</v>
      </c>
      <c r="T239" s="200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01" t="s">
        <v>216</v>
      </c>
      <c r="AT239" s="201" t="s">
        <v>328</v>
      </c>
      <c r="AU239" s="201" t="s">
        <v>81</v>
      </c>
      <c r="AY239" s="16" t="s">
        <v>137</v>
      </c>
      <c r="BE239" s="202">
        <f t="shared" si="54"/>
        <v>0</v>
      </c>
      <c r="BF239" s="202">
        <f t="shared" si="55"/>
        <v>0</v>
      </c>
      <c r="BG239" s="202">
        <f t="shared" si="56"/>
        <v>0</v>
      </c>
      <c r="BH239" s="202">
        <f t="shared" si="57"/>
        <v>0</v>
      </c>
      <c r="BI239" s="202">
        <f t="shared" si="58"/>
        <v>0</v>
      </c>
      <c r="BJ239" s="16" t="s">
        <v>77</v>
      </c>
      <c r="BK239" s="202">
        <f t="shared" si="59"/>
        <v>0</v>
      </c>
      <c r="BL239" s="16" t="s">
        <v>176</v>
      </c>
      <c r="BM239" s="201" t="s">
        <v>642</v>
      </c>
    </row>
    <row r="240" spans="1:65" s="2" customFormat="1" ht="12">
      <c r="A240" s="33"/>
      <c r="B240" s="34"/>
      <c r="C240" s="233">
        <v>85</v>
      </c>
      <c r="D240" s="233" t="s">
        <v>328</v>
      </c>
      <c r="E240" s="234" t="s">
        <v>643</v>
      </c>
      <c r="F240" s="235" t="s">
        <v>644</v>
      </c>
      <c r="G240" s="236" t="s">
        <v>201</v>
      </c>
      <c r="H240" s="237">
        <v>1</v>
      </c>
      <c r="I240" s="238"/>
      <c r="J240" s="239">
        <f t="shared" si="50"/>
        <v>0</v>
      </c>
      <c r="K240" s="240"/>
      <c r="L240" s="241"/>
      <c r="M240" s="242" t="s">
        <v>1</v>
      </c>
      <c r="N240" s="243" t="s">
        <v>38</v>
      </c>
      <c r="O240" s="70"/>
      <c r="P240" s="199">
        <f t="shared" si="51"/>
        <v>0</v>
      </c>
      <c r="Q240" s="199">
        <v>0</v>
      </c>
      <c r="R240" s="199">
        <f t="shared" si="52"/>
        <v>0</v>
      </c>
      <c r="S240" s="199">
        <v>0</v>
      </c>
      <c r="T240" s="200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1" t="s">
        <v>216</v>
      </c>
      <c r="AT240" s="201" t="s">
        <v>328</v>
      </c>
      <c r="AU240" s="201" t="s">
        <v>81</v>
      </c>
      <c r="AY240" s="16" t="s">
        <v>137</v>
      </c>
      <c r="BE240" s="202">
        <f t="shared" si="54"/>
        <v>0</v>
      </c>
      <c r="BF240" s="202">
        <f t="shared" si="55"/>
        <v>0</v>
      </c>
      <c r="BG240" s="202">
        <f t="shared" si="56"/>
        <v>0</v>
      </c>
      <c r="BH240" s="202">
        <f t="shared" si="57"/>
        <v>0</v>
      </c>
      <c r="BI240" s="202">
        <f t="shared" si="58"/>
        <v>0</v>
      </c>
      <c r="BJ240" s="16" t="s">
        <v>77</v>
      </c>
      <c r="BK240" s="202">
        <f t="shared" si="59"/>
        <v>0</v>
      </c>
      <c r="BL240" s="16" t="s">
        <v>176</v>
      </c>
      <c r="BM240" s="201" t="s">
        <v>645</v>
      </c>
    </row>
    <row r="241" spans="1:65" s="2" customFormat="1" ht="12">
      <c r="A241" s="33"/>
      <c r="B241" s="34"/>
      <c r="C241" s="189">
        <v>86</v>
      </c>
      <c r="D241" s="189" t="s">
        <v>138</v>
      </c>
      <c r="E241" s="190" t="s">
        <v>646</v>
      </c>
      <c r="F241" s="191" t="s">
        <v>647</v>
      </c>
      <c r="G241" s="192" t="s">
        <v>201</v>
      </c>
      <c r="H241" s="193">
        <v>46</v>
      </c>
      <c r="I241" s="194"/>
      <c r="J241" s="195">
        <f t="shared" si="50"/>
        <v>0</v>
      </c>
      <c r="K241" s="196"/>
      <c r="L241" s="38"/>
      <c r="M241" s="197" t="s">
        <v>1</v>
      </c>
      <c r="N241" s="198" t="s">
        <v>38</v>
      </c>
      <c r="O241" s="70"/>
      <c r="P241" s="199">
        <f t="shared" si="51"/>
        <v>0</v>
      </c>
      <c r="Q241" s="199">
        <v>0</v>
      </c>
      <c r="R241" s="199">
        <f t="shared" si="52"/>
        <v>0</v>
      </c>
      <c r="S241" s="199">
        <v>0</v>
      </c>
      <c r="T241" s="200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01" t="s">
        <v>176</v>
      </c>
      <c r="AT241" s="201" t="s">
        <v>138</v>
      </c>
      <c r="AU241" s="201" t="s">
        <v>81</v>
      </c>
      <c r="AY241" s="16" t="s">
        <v>137</v>
      </c>
      <c r="BE241" s="202">
        <f t="shared" si="54"/>
        <v>0</v>
      </c>
      <c r="BF241" s="202">
        <f t="shared" si="55"/>
        <v>0</v>
      </c>
      <c r="BG241" s="202">
        <f t="shared" si="56"/>
        <v>0</v>
      </c>
      <c r="BH241" s="202">
        <f t="shared" si="57"/>
        <v>0</v>
      </c>
      <c r="BI241" s="202">
        <f t="shared" si="58"/>
        <v>0</v>
      </c>
      <c r="BJ241" s="16" t="s">
        <v>77</v>
      </c>
      <c r="BK241" s="202">
        <f t="shared" si="59"/>
        <v>0</v>
      </c>
      <c r="BL241" s="16" t="s">
        <v>176</v>
      </c>
      <c r="BM241" s="201" t="s">
        <v>648</v>
      </c>
    </row>
    <row r="242" spans="1:65" s="2" customFormat="1" ht="12">
      <c r="A242" s="33"/>
      <c r="B242" s="34"/>
      <c r="C242" s="233">
        <v>87</v>
      </c>
      <c r="D242" s="233" t="s">
        <v>328</v>
      </c>
      <c r="E242" s="234" t="s">
        <v>649</v>
      </c>
      <c r="F242" s="235" t="s">
        <v>650</v>
      </c>
      <c r="G242" s="236" t="s">
        <v>201</v>
      </c>
      <c r="H242" s="237">
        <v>22</v>
      </c>
      <c r="I242" s="238"/>
      <c r="J242" s="239">
        <f t="shared" si="50"/>
        <v>0</v>
      </c>
      <c r="K242" s="240"/>
      <c r="L242" s="241"/>
      <c r="M242" s="242" t="s">
        <v>1</v>
      </c>
      <c r="N242" s="243" t="s">
        <v>38</v>
      </c>
      <c r="O242" s="70"/>
      <c r="P242" s="199">
        <f t="shared" si="51"/>
        <v>0</v>
      </c>
      <c r="Q242" s="199">
        <v>0</v>
      </c>
      <c r="R242" s="199">
        <f t="shared" si="52"/>
        <v>0</v>
      </c>
      <c r="S242" s="199">
        <v>0</v>
      </c>
      <c r="T242" s="200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01" t="s">
        <v>216</v>
      </c>
      <c r="AT242" s="201" t="s">
        <v>328</v>
      </c>
      <c r="AU242" s="201" t="s">
        <v>81</v>
      </c>
      <c r="AY242" s="16" t="s">
        <v>137</v>
      </c>
      <c r="BE242" s="202">
        <f t="shared" si="54"/>
        <v>0</v>
      </c>
      <c r="BF242" s="202">
        <f t="shared" si="55"/>
        <v>0</v>
      </c>
      <c r="BG242" s="202">
        <f t="shared" si="56"/>
        <v>0</v>
      </c>
      <c r="BH242" s="202">
        <f t="shared" si="57"/>
        <v>0</v>
      </c>
      <c r="BI242" s="202">
        <f t="shared" si="58"/>
        <v>0</v>
      </c>
      <c r="BJ242" s="16" t="s">
        <v>77</v>
      </c>
      <c r="BK242" s="202">
        <f t="shared" si="59"/>
        <v>0</v>
      </c>
      <c r="BL242" s="16" t="s">
        <v>176</v>
      </c>
      <c r="BM242" s="201" t="s">
        <v>651</v>
      </c>
    </row>
    <row r="243" spans="1:65" s="2" customFormat="1" ht="12">
      <c r="A243" s="33"/>
      <c r="B243" s="34"/>
      <c r="C243" s="233">
        <v>88</v>
      </c>
      <c r="D243" s="233" t="s">
        <v>328</v>
      </c>
      <c r="E243" s="234" t="s">
        <v>652</v>
      </c>
      <c r="F243" s="235" t="s">
        <v>653</v>
      </c>
      <c r="G243" s="236" t="s">
        <v>201</v>
      </c>
      <c r="H243" s="237">
        <v>1</v>
      </c>
      <c r="I243" s="238"/>
      <c r="J243" s="239">
        <f t="shared" si="50"/>
        <v>0</v>
      </c>
      <c r="K243" s="240"/>
      <c r="L243" s="241"/>
      <c r="M243" s="242" t="s">
        <v>1</v>
      </c>
      <c r="N243" s="243" t="s">
        <v>38</v>
      </c>
      <c r="O243" s="70"/>
      <c r="P243" s="199">
        <f t="shared" si="51"/>
        <v>0</v>
      </c>
      <c r="Q243" s="199">
        <v>0</v>
      </c>
      <c r="R243" s="199">
        <f t="shared" si="52"/>
        <v>0</v>
      </c>
      <c r="S243" s="199">
        <v>0</v>
      </c>
      <c r="T243" s="200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01" t="s">
        <v>216</v>
      </c>
      <c r="AT243" s="201" t="s">
        <v>328</v>
      </c>
      <c r="AU243" s="201" t="s">
        <v>81</v>
      </c>
      <c r="AY243" s="16" t="s">
        <v>137</v>
      </c>
      <c r="BE243" s="202">
        <f t="shared" si="54"/>
        <v>0</v>
      </c>
      <c r="BF243" s="202">
        <f t="shared" si="55"/>
        <v>0</v>
      </c>
      <c r="BG243" s="202">
        <f t="shared" si="56"/>
        <v>0</v>
      </c>
      <c r="BH243" s="202">
        <f t="shared" si="57"/>
        <v>0</v>
      </c>
      <c r="BI243" s="202">
        <f t="shared" si="58"/>
        <v>0</v>
      </c>
      <c r="BJ243" s="16" t="s">
        <v>77</v>
      </c>
      <c r="BK243" s="202">
        <f t="shared" si="59"/>
        <v>0</v>
      </c>
      <c r="BL243" s="16" t="s">
        <v>176</v>
      </c>
      <c r="BM243" s="201" t="s">
        <v>654</v>
      </c>
    </row>
    <row r="244" spans="1:65" s="2" customFormat="1" ht="24">
      <c r="A244" s="33"/>
      <c r="B244" s="34"/>
      <c r="C244" s="233">
        <v>89</v>
      </c>
      <c r="D244" s="233" t="s">
        <v>328</v>
      </c>
      <c r="E244" s="234" t="s">
        <v>655</v>
      </c>
      <c r="F244" s="235" t="s">
        <v>656</v>
      </c>
      <c r="G244" s="236" t="s">
        <v>201</v>
      </c>
      <c r="H244" s="237">
        <v>1</v>
      </c>
      <c r="I244" s="238"/>
      <c r="J244" s="239">
        <f t="shared" si="50"/>
        <v>0</v>
      </c>
      <c r="K244" s="240"/>
      <c r="L244" s="241"/>
      <c r="M244" s="242" t="s">
        <v>1</v>
      </c>
      <c r="N244" s="243" t="s">
        <v>38</v>
      </c>
      <c r="O244" s="70"/>
      <c r="P244" s="199">
        <f t="shared" si="51"/>
        <v>0</v>
      </c>
      <c r="Q244" s="199">
        <v>0</v>
      </c>
      <c r="R244" s="199">
        <f t="shared" si="52"/>
        <v>0</v>
      </c>
      <c r="S244" s="199">
        <v>0</v>
      </c>
      <c r="T244" s="200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01" t="s">
        <v>216</v>
      </c>
      <c r="AT244" s="201" t="s">
        <v>328</v>
      </c>
      <c r="AU244" s="201" t="s">
        <v>81</v>
      </c>
      <c r="AY244" s="16" t="s">
        <v>137</v>
      </c>
      <c r="BE244" s="202">
        <f t="shared" si="54"/>
        <v>0</v>
      </c>
      <c r="BF244" s="202">
        <f t="shared" si="55"/>
        <v>0</v>
      </c>
      <c r="BG244" s="202">
        <f t="shared" si="56"/>
        <v>0</v>
      </c>
      <c r="BH244" s="202">
        <f t="shared" si="57"/>
        <v>0</v>
      </c>
      <c r="BI244" s="202">
        <f t="shared" si="58"/>
        <v>0</v>
      </c>
      <c r="BJ244" s="16" t="s">
        <v>77</v>
      </c>
      <c r="BK244" s="202">
        <f t="shared" si="59"/>
        <v>0</v>
      </c>
      <c r="BL244" s="16" t="s">
        <v>176</v>
      </c>
      <c r="BM244" s="201" t="s">
        <v>657</v>
      </c>
    </row>
    <row r="245" spans="1:65" s="2" customFormat="1" ht="24">
      <c r="A245" s="33"/>
      <c r="B245" s="34"/>
      <c r="C245" s="233">
        <v>90</v>
      </c>
      <c r="D245" s="233" t="s">
        <v>328</v>
      </c>
      <c r="E245" s="234" t="s">
        <v>658</v>
      </c>
      <c r="F245" s="235" t="s">
        <v>659</v>
      </c>
      <c r="G245" s="236" t="s">
        <v>201</v>
      </c>
      <c r="H245" s="237">
        <v>1</v>
      </c>
      <c r="I245" s="238"/>
      <c r="J245" s="239">
        <f t="shared" si="50"/>
        <v>0</v>
      </c>
      <c r="K245" s="240"/>
      <c r="L245" s="241"/>
      <c r="M245" s="242" t="s">
        <v>1</v>
      </c>
      <c r="N245" s="243" t="s">
        <v>38</v>
      </c>
      <c r="O245" s="70"/>
      <c r="P245" s="199">
        <f t="shared" si="51"/>
        <v>0</v>
      </c>
      <c r="Q245" s="199">
        <v>0</v>
      </c>
      <c r="R245" s="199">
        <f t="shared" si="52"/>
        <v>0</v>
      </c>
      <c r="S245" s="199">
        <v>0</v>
      </c>
      <c r="T245" s="200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01" t="s">
        <v>216</v>
      </c>
      <c r="AT245" s="201" t="s">
        <v>328</v>
      </c>
      <c r="AU245" s="201" t="s">
        <v>81</v>
      </c>
      <c r="AY245" s="16" t="s">
        <v>137</v>
      </c>
      <c r="BE245" s="202">
        <f t="shared" si="54"/>
        <v>0</v>
      </c>
      <c r="BF245" s="202">
        <f t="shared" si="55"/>
        <v>0</v>
      </c>
      <c r="BG245" s="202">
        <f t="shared" si="56"/>
        <v>0</v>
      </c>
      <c r="BH245" s="202">
        <f t="shared" si="57"/>
        <v>0</v>
      </c>
      <c r="BI245" s="202">
        <f t="shared" si="58"/>
        <v>0</v>
      </c>
      <c r="BJ245" s="16" t="s">
        <v>77</v>
      </c>
      <c r="BK245" s="202">
        <f t="shared" si="59"/>
        <v>0</v>
      </c>
      <c r="BL245" s="16" t="s">
        <v>176</v>
      </c>
      <c r="BM245" s="201" t="s">
        <v>660</v>
      </c>
    </row>
    <row r="246" spans="1:65" s="2" customFormat="1" ht="12">
      <c r="A246" s="33"/>
      <c r="B246" s="34"/>
      <c r="C246" s="189">
        <v>91</v>
      </c>
      <c r="D246" s="189" t="s">
        <v>138</v>
      </c>
      <c r="E246" s="190" t="s">
        <v>661</v>
      </c>
      <c r="F246" s="191" t="s">
        <v>662</v>
      </c>
      <c r="G246" s="192" t="s">
        <v>201</v>
      </c>
      <c r="H246" s="193">
        <v>3</v>
      </c>
      <c r="I246" s="194"/>
      <c r="J246" s="195">
        <f t="shared" si="50"/>
        <v>0</v>
      </c>
      <c r="K246" s="196"/>
      <c r="L246" s="38"/>
      <c r="M246" s="197" t="s">
        <v>1</v>
      </c>
      <c r="N246" s="198" t="s">
        <v>38</v>
      </c>
      <c r="O246" s="70"/>
      <c r="P246" s="199">
        <f t="shared" si="51"/>
        <v>0</v>
      </c>
      <c r="Q246" s="199">
        <v>0</v>
      </c>
      <c r="R246" s="199">
        <f t="shared" si="52"/>
        <v>0</v>
      </c>
      <c r="S246" s="199">
        <v>0</v>
      </c>
      <c r="T246" s="200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01" t="s">
        <v>176</v>
      </c>
      <c r="AT246" s="201" t="s">
        <v>138</v>
      </c>
      <c r="AU246" s="201" t="s">
        <v>81</v>
      </c>
      <c r="AY246" s="16" t="s">
        <v>137</v>
      </c>
      <c r="BE246" s="202">
        <f t="shared" si="54"/>
        <v>0</v>
      </c>
      <c r="BF246" s="202">
        <f t="shared" si="55"/>
        <v>0</v>
      </c>
      <c r="BG246" s="202">
        <f t="shared" si="56"/>
        <v>0</v>
      </c>
      <c r="BH246" s="202">
        <f t="shared" si="57"/>
        <v>0</v>
      </c>
      <c r="BI246" s="202">
        <f t="shared" si="58"/>
        <v>0</v>
      </c>
      <c r="BJ246" s="16" t="s">
        <v>77</v>
      </c>
      <c r="BK246" s="202">
        <f t="shared" si="59"/>
        <v>0</v>
      </c>
      <c r="BL246" s="16" t="s">
        <v>176</v>
      </c>
      <c r="BM246" s="201" t="s">
        <v>663</v>
      </c>
    </row>
    <row r="247" spans="1:65" s="2" customFormat="1" ht="12">
      <c r="A247" s="33"/>
      <c r="B247" s="34"/>
      <c r="C247" s="233">
        <v>92</v>
      </c>
      <c r="D247" s="233" t="s">
        <v>328</v>
      </c>
      <c r="E247" s="234" t="s">
        <v>664</v>
      </c>
      <c r="F247" s="235" t="s">
        <v>665</v>
      </c>
      <c r="G247" s="236" t="s">
        <v>201</v>
      </c>
      <c r="H247" s="237">
        <v>3</v>
      </c>
      <c r="I247" s="238"/>
      <c r="J247" s="239">
        <f t="shared" si="50"/>
        <v>0</v>
      </c>
      <c r="K247" s="240"/>
      <c r="L247" s="241"/>
      <c r="M247" s="242" t="s">
        <v>1</v>
      </c>
      <c r="N247" s="243" t="s">
        <v>38</v>
      </c>
      <c r="O247" s="70"/>
      <c r="P247" s="199">
        <f t="shared" si="51"/>
        <v>0</v>
      </c>
      <c r="Q247" s="199">
        <v>0</v>
      </c>
      <c r="R247" s="199">
        <f t="shared" si="52"/>
        <v>0</v>
      </c>
      <c r="S247" s="199">
        <v>0</v>
      </c>
      <c r="T247" s="200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01" t="s">
        <v>216</v>
      </c>
      <c r="AT247" s="201" t="s">
        <v>328</v>
      </c>
      <c r="AU247" s="201" t="s">
        <v>81</v>
      </c>
      <c r="AY247" s="16" t="s">
        <v>137</v>
      </c>
      <c r="BE247" s="202">
        <f t="shared" si="54"/>
        <v>0</v>
      </c>
      <c r="BF247" s="202">
        <f t="shared" si="55"/>
        <v>0</v>
      </c>
      <c r="BG247" s="202">
        <f t="shared" si="56"/>
        <v>0</v>
      </c>
      <c r="BH247" s="202">
        <f t="shared" si="57"/>
        <v>0</v>
      </c>
      <c r="BI247" s="202">
        <f t="shared" si="58"/>
        <v>0</v>
      </c>
      <c r="BJ247" s="16" t="s">
        <v>77</v>
      </c>
      <c r="BK247" s="202">
        <f t="shared" si="59"/>
        <v>0</v>
      </c>
      <c r="BL247" s="16" t="s">
        <v>176</v>
      </c>
      <c r="BM247" s="201" t="s">
        <v>666</v>
      </c>
    </row>
    <row r="248" spans="1:65" s="2" customFormat="1" ht="12">
      <c r="A248" s="33"/>
      <c r="B248" s="34"/>
      <c r="C248" s="189">
        <v>93</v>
      </c>
      <c r="D248" s="189" t="s">
        <v>138</v>
      </c>
      <c r="E248" s="190" t="s">
        <v>667</v>
      </c>
      <c r="F248" s="191" t="s">
        <v>668</v>
      </c>
      <c r="G248" s="192" t="s">
        <v>201</v>
      </c>
      <c r="H248" s="193">
        <v>23</v>
      </c>
      <c r="I248" s="194"/>
      <c r="J248" s="195">
        <f t="shared" si="50"/>
        <v>0</v>
      </c>
      <c r="K248" s="196"/>
      <c r="L248" s="38"/>
      <c r="M248" s="197" t="s">
        <v>1</v>
      </c>
      <c r="N248" s="198" t="s">
        <v>38</v>
      </c>
      <c r="O248" s="70"/>
      <c r="P248" s="199">
        <f t="shared" si="51"/>
        <v>0</v>
      </c>
      <c r="Q248" s="199">
        <v>0</v>
      </c>
      <c r="R248" s="199">
        <f t="shared" si="52"/>
        <v>0</v>
      </c>
      <c r="S248" s="199">
        <v>0</v>
      </c>
      <c r="T248" s="200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01" t="s">
        <v>176</v>
      </c>
      <c r="AT248" s="201" t="s">
        <v>138</v>
      </c>
      <c r="AU248" s="201" t="s">
        <v>81</v>
      </c>
      <c r="AY248" s="16" t="s">
        <v>137</v>
      </c>
      <c r="BE248" s="202">
        <f t="shared" si="54"/>
        <v>0</v>
      </c>
      <c r="BF248" s="202">
        <f t="shared" si="55"/>
        <v>0</v>
      </c>
      <c r="BG248" s="202">
        <f t="shared" si="56"/>
        <v>0</v>
      </c>
      <c r="BH248" s="202">
        <f t="shared" si="57"/>
        <v>0</v>
      </c>
      <c r="BI248" s="202">
        <f t="shared" si="58"/>
        <v>0</v>
      </c>
      <c r="BJ248" s="16" t="s">
        <v>77</v>
      </c>
      <c r="BK248" s="202">
        <f t="shared" si="59"/>
        <v>0</v>
      </c>
      <c r="BL248" s="16" t="s">
        <v>176</v>
      </c>
      <c r="BM248" s="201" t="s">
        <v>669</v>
      </c>
    </row>
    <row r="249" spans="1:65" s="2" customFormat="1" ht="12">
      <c r="A249" s="33"/>
      <c r="B249" s="34"/>
      <c r="C249" s="233">
        <v>94</v>
      </c>
      <c r="D249" s="233" t="s">
        <v>328</v>
      </c>
      <c r="E249" s="234" t="s">
        <v>670</v>
      </c>
      <c r="F249" s="235" t="s">
        <v>671</v>
      </c>
      <c r="G249" s="236" t="s">
        <v>201</v>
      </c>
      <c r="H249" s="237">
        <v>23</v>
      </c>
      <c r="I249" s="238"/>
      <c r="J249" s="239">
        <f t="shared" si="50"/>
        <v>0</v>
      </c>
      <c r="K249" s="240"/>
      <c r="L249" s="241"/>
      <c r="M249" s="242" t="s">
        <v>1</v>
      </c>
      <c r="N249" s="243" t="s">
        <v>38</v>
      </c>
      <c r="O249" s="70"/>
      <c r="P249" s="199">
        <f t="shared" si="51"/>
        <v>0</v>
      </c>
      <c r="Q249" s="199">
        <v>0</v>
      </c>
      <c r="R249" s="199">
        <f t="shared" si="52"/>
        <v>0</v>
      </c>
      <c r="S249" s="199">
        <v>0</v>
      </c>
      <c r="T249" s="200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01" t="s">
        <v>216</v>
      </c>
      <c r="AT249" s="201" t="s">
        <v>328</v>
      </c>
      <c r="AU249" s="201" t="s">
        <v>81</v>
      </c>
      <c r="AY249" s="16" t="s">
        <v>137</v>
      </c>
      <c r="BE249" s="202">
        <f t="shared" si="54"/>
        <v>0</v>
      </c>
      <c r="BF249" s="202">
        <f t="shared" si="55"/>
        <v>0</v>
      </c>
      <c r="BG249" s="202">
        <f t="shared" si="56"/>
        <v>0</v>
      </c>
      <c r="BH249" s="202">
        <f t="shared" si="57"/>
        <v>0</v>
      </c>
      <c r="BI249" s="202">
        <f t="shared" si="58"/>
        <v>0</v>
      </c>
      <c r="BJ249" s="16" t="s">
        <v>77</v>
      </c>
      <c r="BK249" s="202">
        <f t="shared" si="59"/>
        <v>0</v>
      </c>
      <c r="BL249" s="16" t="s">
        <v>176</v>
      </c>
      <c r="BM249" s="201" t="s">
        <v>672</v>
      </c>
    </row>
    <row r="250" spans="1:65" s="2" customFormat="1" ht="12">
      <c r="A250" s="33"/>
      <c r="B250" s="34"/>
      <c r="C250" s="189">
        <v>95</v>
      </c>
      <c r="D250" s="189" t="s">
        <v>138</v>
      </c>
      <c r="E250" s="190" t="s">
        <v>673</v>
      </c>
      <c r="F250" s="191" t="s">
        <v>674</v>
      </c>
      <c r="G250" s="192" t="s">
        <v>474</v>
      </c>
      <c r="H250" s="244"/>
      <c r="I250" s="194"/>
      <c r="J250" s="195">
        <f t="shared" si="50"/>
        <v>0</v>
      </c>
      <c r="K250" s="196"/>
      <c r="L250" s="38"/>
      <c r="M250" s="197" t="s">
        <v>1</v>
      </c>
      <c r="N250" s="198" t="s">
        <v>38</v>
      </c>
      <c r="O250" s="70"/>
      <c r="P250" s="199">
        <f t="shared" si="51"/>
        <v>0</v>
      </c>
      <c r="Q250" s="199">
        <v>0</v>
      </c>
      <c r="R250" s="199">
        <f t="shared" si="52"/>
        <v>0</v>
      </c>
      <c r="S250" s="199">
        <v>0</v>
      </c>
      <c r="T250" s="200">
        <f t="shared" si="5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01" t="s">
        <v>176</v>
      </c>
      <c r="AT250" s="201" t="s">
        <v>138</v>
      </c>
      <c r="AU250" s="201" t="s">
        <v>81</v>
      </c>
      <c r="AY250" s="16" t="s">
        <v>137</v>
      </c>
      <c r="BE250" s="202">
        <f t="shared" si="54"/>
        <v>0</v>
      </c>
      <c r="BF250" s="202">
        <f t="shared" si="55"/>
        <v>0</v>
      </c>
      <c r="BG250" s="202">
        <f t="shared" si="56"/>
        <v>0</v>
      </c>
      <c r="BH250" s="202">
        <f t="shared" si="57"/>
        <v>0</v>
      </c>
      <c r="BI250" s="202">
        <f t="shared" si="58"/>
        <v>0</v>
      </c>
      <c r="BJ250" s="16" t="s">
        <v>77</v>
      </c>
      <c r="BK250" s="202">
        <f t="shared" si="59"/>
        <v>0</v>
      </c>
      <c r="BL250" s="16" t="s">
        <v>176</v>
      </c>
      <c r="BM250" s="201" t="s">
        <v>675</v>
      </c>
    </row>
    <row r="251" spans="1:65" s="12" customFormat="1" ht="12.75">
      <c r="B251" s="175"/>
      <c r="C251" s="176"/>
      <c r="D251" s="177" t="s">
        <v>72</v>
      </c>
      <c r="E251" s="226" t="s">
        <v>676</v>
      </c>
      <c r="F251" s="226" t="s">
        <v>677</v>
      </c>
      <c r="G251" s="176"/>
      <c r="H251" s="176"/>
      <c r="I251" s="179"/>
      <c r="J251" s="227">
        <f>BK251</f>
        <v>0</v>
      </c>
      <c r="K251" s="176"/>
      <c r="L251" s="181"/>
      <c r="M251" s="182"/>
      <c r="N251" s="183"/>
      <c r="O251" s="183"/>
      <c r="P251" s="184">
        <f>P252</f>
        <v>0</v>
      </c>
      <c r="Q251" s="183"/>
      <c r="R251" s="184">
        <f>R252</f>
        <v>0</v>
      </c>
      <c r="S251" s="183"/>
      <c r="T251" s="185">
        <f>T252</f>
        <v>0</v>
      </c>
      <c r="AR251" s="186" t="s">
        <v>77</v>
      </c>
      <c r="AT251" s="187" t="s">
        <v>72</v>
      </c>
      <c r="AU251" s="187" t="s">
        <v>77</v>
      </c>
      <c r="AY251" s="186" t="s">
        <v>137</v>
      </c>
      <c r="BK251" s="188">
        <f>BK252</f>
        <v>0</v>
      </c>
    </row>
    <row r="252" spans="1:65" s="2" customFormat="1" ht="12">
      <c r="A252" s="33"/>
      <c r="B252" s="34"/>
      <c r="C252" s="189">
        <v>96</v>
      </c>
      <c r="D252" s="189" t="s">
        <v>138</v>
      </c>
      <c r="E252" s="190" t="s">
        <v>521</v>
      </c>
      <c r="F252" s="191" t="s">
        <v>522</v>
      </c>
      <c r="G252" s="192" t="s">
        <v>339</v>
      </c>
      <c r="H252" s="193">
        <v>72</v>
      </c>
      <c r="I252" s="194"/>
      <c r="J252" s="195">
        <f>ROUND(I252*H252,2)</f>
        <v>0</v>
      </c>
      <c r="K252" s="196"/>
      <c r="L252" s="38"/>
      <c r="M252" s="197" t="s">
        <v>1</v>
      </c>
      <c r="N252" s="198" t="s">
        <v>38</v>
      </c>
      <c r="O252" s="70"/>
      <c r="P252" s="199">
        <f>O252*H252</f>
        <v>0</v>
      </c>
      <c r="Q252" s="199">
        <v>0</v>
      </c>
      <c r="R252" s="199">
        <f>Q252*H252</f>
        <v>0</v>
      </c>
      <c r="S252" s="199">
        <v>0</v>
      </c>
      <c r="T252" s="200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01" t="s">
        <v>142</v>
      </c>
      <c r="AT252" s="201" t="s">
        <v>138</v>
      </c>
      <c r="AU252" s="201" t="s">
        <v>81</v>
      </c>
      <c r="AY252" s="16" t="s">
        <v>137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16" t="s">
        <v>77</v>
      </c>
      <c r="BK252" s="202">
        <f>ROUND(I252*H252,2)</f>
        <v>0</v>
      </c>
      <c r="BL252" s="16" t="s">
        <v>142</v>
      </c>
      <c r="BM252" s="201" t="s">
        <v>678</v>
      </c>
    </row>
    <row r="253" spans="1:65" s="12" customFormat="1" ht="12.75">
      <c r="B253" s="175"/>
      <c r="C253" s="176"/>
      <c r="D253" s="177" t="s">
        <v>72</v>
      </c>
      <c r="E253" s="226" t="s">
        <v>679</v>
      </c>
      <c r="F253" s="226" t="s">
        <v>680</v>
      </c>
      <c r="G253" s="176"/>
      <c r="H253" s="176"/>
      <c r="I253" s="179"/>
      <c r="J253" s="227">
        <f>BK253</f>
        <v>0</v>
      </c>
      <c r="K253" s="176"/>
      <c r="L253" s="181"/>
      <c r="M253" s="182"/>
      <c r="N253" s="183"/>
      <c r="O253" s="183"/>
      <c r="P253" s="184">
        <f>SUM(P254:P273)</f>
        <v>0</v>
      </c>
      <c r="Q253" s="183"/>
      <c r="R253" s="184">
        <f>SUM(R254:R273)</f>
        <v>0</v>
      </c>
      <c r="S253" s="183"/>
      <c r="T253" s="185">
        <f>SUM(T254:T273)</f>
        <v>0</v>
      </c>
      <c r="AR253" s="186" t="s">
        <v>81</v>
      </c>
      <c r="AT253" s="187" t="s">
        <v>72</v>
      </c>
      <c r="AU253" s="187" t="s">
        <v>77</v>
      </c>
      <c r="AY253" s="186" t="s">
        <v>137</v>
      </c>
      <c r="BK253" s="188">
        <f>SUM(BK254:BK273)</f>
        <v>0</v>
      </c>
    </row>
    <row r="254" spans="1:65" s="2" customFormat="1" ht="12">
      <c r="A254" s="33"/>
      <c r="B254" s="34"/>
      <c r="C254" s="189">
        <v>97</v>
      </c>
      <c r="D254" s="189" t="s">
        <v>138</v>
      </c>
      <c r="E254" s="190" t="s">
        <v>681</v>
      </c>
      <c r="F254" s="191" t="s">
        <v>682</v>
      </c>
      <c r="G254" s="192" t="s">
        <v>201</v>
      </c>
      <c r="H254" s="193">
        <v>1</v>
      </c>
      <c r="I254" s="194"/>
      <c r="J254" s="195">
        <f t="shared" ref="J254:J273" si="60">ROUND(I254*H254,2)</f>
        <v>0</v>
      </c>
      <c r="K254" s="196"/>
      <c r="L254" s="38"/>
      <c r="M254" s="197" t="s">
        <v>1</v>
      </c>
      <c r="N254" s="198" t="s">
        <v>38</v>
      </c>
      <c r="O254" s="70"/>
      <c r="P254" s="199">
        <f t="shared" ref="P254:P273" si="61">O254*H254</f>
        <v>0</v>
      </c>
      <c r="Q254" s="199">
        <v>0</v>
      </c>
      <c r="R254" s="199">
        <f t="shared" ref="R254:R273" si="62">Q254*H254</f>
        <v>0</v>
      </c>
      <c r="S254" s="199">
        <v>0</v>
      </c>
      <c r="T254" s="200">
        <f t="shared" ref="T254:T273" si="63"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01" t="s">
        <v>176</v>
      </c>
      <c r="AT254" s="201" t="s">
        <v>138</v>
      </c>
      <c r="AU254" s="201" t="s">
        <v>81</v>
      </c>
      <c r="AY254" s="16" t="s">
        <v>137</v>
      </c>
      <c r="BE254" s="202">
        <f t="shared" ref="BE254:BE273" si="64">IF(N254="základní",J254,0)</f>
        <v>0</v>
      </c>
      <c r="BF254" s="202">
        <f t="shared" ref="BF254:BF273" si="65">IF(N254="snížená",J254,0)</f>
        <v>0</v>
      </c>
      <c r="BG254" s="202">
        <f t="shared" ref="BG254:BG273" si="66">IF(N254="zákl. přenesená",J254,0)</f>
        <v>0</v>
      </c>
      <c r="BH254" s="202">
        <f t="shared" ref="BH254:BH273" si="67">IF(N254="sníž. přenesená",J254,0)</f>
        <v>0</v>
      </c>
      <c r="BI254" s="202">
        <f t="shared" ref="BI254:BI273" si="68">IF(N254="nulová",J254,0)</f>
        <v>0</v>
      </c>
      <c r="BJ254" s="16" t="s">
        <v>77</v>
      </c>
      <c r="BK254" s="202">
        <f t="shared" ref="BK254:BK273" si="69">ROUND(I254*H254,2)</f>
        <v>0</v>
      </c>
      <c r="BL254" s="16" t="s">
        <v>176</v>
      </c>
      <c r="BM254" s="201" t="s">
        <v>683</v>
      </c>
    </row>
    <row r="255" spans="1:65" s="2" customFormat="1" ht="12">
      <c r="A255" s="33"/>
      <c r="B255" s="34"/>
      <c r="C255" s="233">
        <v>98</v>
      </c>
      <c r="D255" s="233" t="s">
        <v>328</v>
      </c>
      <c r="E255" s="234" t="s">
        <v>684</v>
      </c>
      <c r="F255" s="235" t="s">
        <v>685</v>
      </c>
      <c r="G255" s="236" t="s">
        <v>201</v>
      </c>
      <c r="H255" s="237">
        <v>4</v>
      </c>
      <c r="I255" s="238"/>
      <c r="J255" s="239">
        <f t="shared" si="60"/>
        <v>0</v>
      </c>
      <c r="K255" s="240"/>
      <c r="L255" s="241"/>
      <c r="M255" s="242" t="s">
        <v>1</v>
      </c>
      <c r="N255" s="243" t="s">
        <v>38</v>
      </c>
      <c r="O255" s="70"/>
      <c r="P255" s="199">
        <f t="shared" si="61"/>
        <v>0</v>
      </c>
      <c r="Q255" s="199">
        <v>0</v>
      </c>
      <c r="R255" s="199">
        <f t="shared" si="62"/>
        <v>0</v>
      </c>
      <c r="S255" s="199">
        <v>0</v>
      </c>
      <c r="T255" s="200">
        <f t="shared" si="6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01" t="s">
        <v>216</v>
      </c>
      <c r="AT255" s="201" t="s">
        <v>328</v>
      </c>
      <c r="AU255" s="201" t="s">
        <v>81</v>
      </c>
      <c r="AY255" s="16" t="s">
        <v>137</v>
      </c>
      <c r="BE255" s="202">
        <f t="shared" si="64"/>
        <v>0</v>
      </c>
      <c r="BF255" s="202">
        <f t="shared" si="65"/>
        <v>0</v>
      </c>
      <c r="BG255" s="202">
        <f t="shared" si="66"/>
        <v>0</v>
      </c>
      <c r="BH255" s="202">
        <f t="shared" si="67"/>
        <v>0</v>
      </c>
      <c r="BI255" s="202">
        <f t="shared" si="68"/>
        <v>0</v>
      </c>
      <c r="BJ255" s="16" t="s">
        <v>77</v>
      </c>
      <c r="BK255" s="202">
        <f t="shared" si="69"/>
        <v>0</v>
      </c>
      <c r="BL255" s="16" t="s">
        <v>176</v>
      </c>
      <c r="BM255" s="201" t="s">
        <v>686</v>
      </c>
    </row>
    <row r="256" spans="1:65" s="2" customFormat="1" ht="12">
      <c r="A256" s="33"/>
      <c r="B256" s="34"/>
      <c r="C256" s="233">
        <v>99</v>
      </c>
      <c r="D256" s="233" t="s">
        <v>328</v>
      </c>
      <c r="E256" s="234" t="s">
        <v>687</v>
      </c>
      <c r="F256" s="235" t="s">
        <v>688</v>
      </c>
      <c r="G256" s="236" t="s">
        <v>201</v>
      </c>
      <c r="H256" s="237">
        <v>1</v>
      </c>
      <c r="I256" s="238"/>
      <c r="J256" s="239">
        <f t="shared" si="60"/>
        <v>0</v>
      </c>
      <c r="K256" s="240"/>
      <c r="L256" s="241"/>
      <c r="M256" s="242" t="s">
        <v>1</v>
      </c>
      <c r="N256" s="243" t="s">
        <v>38</v>
      </c>
      <c r="O256" s="70"/>
      <c r="P256" s="199">
        <f t="shared" si="61"/>
        <v>0</v>
      </c>
      <c r="Q256" s="199">
        <v>0</v>
      </c>
      <c r="R256" s="199">
        <f t="shared" si="62"/>
        <v>0</v>
      </c>
      <c r="S256" s="199">
        <v>0</v>
      </c>
      <c r="T256" s="200">
        <f t="shared" si="6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01" t="s">
        <v>216</v>
      </c>
      <c r="AT256" s="201" t="s">
        <v>328</v>
      </c>
      <c r="AU256" s="201" t="s">
        <v>81</v>
      </c>
      <c r="AY256" s="16" t="s">
        <v>137</v>
      </c>
      <c r="BE256" s="202">
        <f t="shared" si="64"/>
        <v>0</v>
      </c>
      <c r="BF256" s="202">
        <f t="shared" si="65"/>
        <v>0</v>
      </c>
      <c r="BG256" s="202">
        <f t="shared" si="66"/>
        <v>0</v>
      </c>
      <c r="BH256" s="202">
        <f t="shared" si="67"/>
        <v>0</v>
      </c>
      <c r="BI256" s="202">
        <f t="shared" si="68"/>
        <v>0</v>
      </c>
      <c r="BJ256" s="16" t="s">
        <v>77</v>
      </c>
      <c r="BK256" s="202">
        <f t="shared" si="69"/>
        <v>0</v>
      </c>
      <c r="BL256" s="16" t="s">
        <v>176</v>
      </c>
      <c r="BM256" s="201" t="s">
        <v>689</v>
      </c>
    </row>
    <row r="257" spans="1:65" s="2" customFormat="1" ht="12">
      <c r="A257" s="33"/>
      <c r="B257" s="34"/>
      <c r="C257" s="189">
        <v>100</v>
      </c>
      <c r="D257" s="189" t="s">
        <v>138</v>
      </c>
      <c r="E257" s="190" t="s">
        <v>691</v>
      </c>
      <c r="F257" s="191" t="s">
        <v>692</v>
      </c>
      <c r="G257" s="192" t="s">
        <v>201</v>
      </c>
      <c r="H257" s="193">
        <v>2</v>
      </c>
      <c r="I257" s="194"/>
      <c r="J257" s="195">
        <f t="shared" si="60"/>
        <v>0</v>
      </c>
      <c r="K257" s="196"/>
      <c r="L257" s="38"/>
      <c r="M257" s="197" t="s">
        <v>1</v>
      </c>
      <c r="N257" s="198" t="s">
        <v>38</v>
      </c>
      <c r="O257" s="70"/>
      <c r="P257" s="199">
        <f t="shared" si="61"/>
        <v>0</v>
      </c>
      <c r="Q257" s="199">
        <v>0</v>
      </c>
      <c r="R257" s="199">
        <f t="shared" si="62"/>
        <v>0</v>
      </c>
      <c r="S257" s="199">
        <v>0</v>
      </c>
      <c r="T257" s="200">
        <f t="shared" si="6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01" t="s">
        <v>176</v>
      </c>
      <c r="AT257" s="201" t="s">
        <v>138</v>
      </c>
      <c r="AU257" s="201" t="s">
        <v>81</v>
      </c>
      <c r="AY257" s="16" t="s">
        <v>137</v>
      </c>
      <c r="BE257" s="202">
        <f t="shared" si="64"/>
        <v>0</v>
      </c>
      <c r="BF257" s="202">
        <f t="shared" si="65"/>
        <v>0</v>
      </c>
      <c r="BG257" s="202">
        <f t="shared" si="66"/>
        <v>0</v>
      </c>
      <c r="BH257" s="202">
        <f t="shared" si="67"/>
        <v>0</v>
      </c>
      <c r="BI257" s="202">
        <f t="shared" si="68"/>
        <v>0</v>
      </c>
      <c r="BJ257" s="16" t="s">
        <v>77</v>
      </c>
      <c r="BK257" s="202">
        <f t="shared" si="69"/>
        <v>0</v>
      </c>
      <c r="BL257" s="16" t="s">
        <v>176</v>
      </c>
      <c r="BM257" s="201" t="s">
        <v>693</v>
      </c>
    </row>
    <row r="258" spans="1:65" s="2" customFormat="1" ht="12">
      <c r="A258" s="33"/>
      <c r="B258" s="34"/>
      <c r="C258" s="233">
        <v>101</v>
      </c>
      <c r="D258" s="233" t="s">
        <v>328</v>
      </c>
      <c r="E258" s="234" t="s">
        <v>694</v>
      </c>
      <c r="F258" s="235" t="s">
        <v>695</v>
      </c>
      <c r="G258" s="236" t="s">
        <v>201</v>
      </c>
      <c r="H258" s="237">
        <v>1</v>
      </c>
      <c r="I258" s="238"/>
      <c r="J258" s="239">
        <f t="shared" si="60"/>
        <v>0</v>
      </c>
      <c r="K258" s="240"/>
      <c r="L258" s="241"/>
      <c r="M258" s="242" t="s">
        <v>1</v>
      </c>
      <c r="N258" s="243" t="s">
        <v>38</v>
      </c>
      <c r="O258" s="70"/>
      <c r="P258" s="199">
        <f t="shared" si="61"/>
        <v>0</v>
      </c>
      <c r="Q258" s="199">
        <v>0</v>
      </c>
      <c r="R258" s="199">
        <f t="shared" si="62"/>
        <v>0</v>
      </c>
      <c r="S258" s="199">
        <v>0</v>
      </c>
      <c r="T258" s="200">
        <f t="shared" si="6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01" t="s">
        <v>216</v>
      </c>
      <c r="AT258" s="201" t="s">
        <v>328</v>
      </c>
      <c r="AU258" s="201" t="s">
        <v>81</v>
      </c>
      <c r="AY258" s="16" t="s">
        <v>137</v>
      </c>
      <c r="BE258" s="202">
        <f t="shared" si="64"/>
        <v>0</v>
      </c>
      <c r="BF258" s="202">
        <f t="shared" si="65"/>
        <v>0</v>
      </c>
      <c r="BG258" s="202">
        <f t="shared" si="66"/>
        <v>0</v>
      </c>
      <c r="BH258" s="202">
        <f t="shared" si="67"/>
        <v>0</v>
      </c>
      <c r="BI258" s="202">
        <f t="shared" si="68"/>
        <v>0</v>
      </c>
      <c r="BJ258" s="16" t="s">
        <v>77</v>
      </c>
      <c r="BK258" s="202">
        <f t="shared" si="69"/>
        <v>0</v>
      </c>
      <c r="BL258" s="16" t="s">
        <v>176</v>
      </c>
      <c r="BM258" s="201" t="s">
        <v>696</v>
      </c>
    </row>
    <row r="259" spans="1:65" s="2" customFormat="1" ht="12">
      <c r="A259" s="33"/>
      <c r="B259" s="34"/>
      <c r="C259" s="233">
        <v>102</v>
      </c>
      <c r="D259" s="233" t="s">
        <v>328</v>
      </c>
      <c r="E259" s="234" t="s">
        <v>697</v>
      </c>
      <c r="F259" s="235" t="s">
        <v>698</v>
      </c>
      <c r="G259" s="236" t="s">
        <v>201</v>
      </c>
      <c r="H259" s="237">
        <v>2</v>
      </c>
      <c r="I259" s="238"/>
      <c r="J259" s="239">
        <f t="shared" si="60"/>
        <v>0</v>
      </c>
      <c r="K259" s="240"/>
      <c r="L259" s="241"/>
      <c r="M259" s="242" t="s">
        <v>1</v>
      </c>
      <c r="N259" s="243" t="s">
        <v>38</v>
      </c>
      <c r="O259" s="70"/>
      <c r="P259" s="199">
        <f t="shared" si="61"/>
        <v>0</v>
      </c>
      <c r="Q259" s="199">
        <v>0</v>
      </c>
      <c r="R259" s="199">
        <f t="shared" si="62"/>
        <v>0</v>
      </c>
      <c r="S259" s="199">
        <v>0</v>
      </c>
      <c r="T259" s="200">
        <f t="shared" si="6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01" t="s">
        <v>216</v>
      </c>
      <c r="AT259" s="201" t="s">
        <v>328</v>
      </c>
      <c r="AU259" s="201" t="s">
        <v>81</v>
      </c>
      <c r="AY259" s="16" t="s">
        <v>137</v>
      </c>
      <c r="BE259" s="202">
        <f t="shared" si="64"/>
        <v>0</v>
      </c>
      <c r="BF259" s="202">
        <f t="shared" si="65"/>
        <v>0</v>
      </c>
      <c r="BG259" s="202">
        <f t="shared" si="66"/>
        <v>0</v>
      </c>
      <c r="BH259" s="202">
        <f t="shared" si="67"/>
        <v>0</v>
      </c>
      <c r="BI259" s="202">
        <f t="shared" si="68"/>
        <v>0</v>
      </c>
      <c r="BJ259" s="16" t="s">
        <v>77</v>
      </c>
      <c r="BK259" s="202">
        <f t="shared" si="69"/>
        <v>0</v>
      </c>
      <c r="BL259" s="16" t="s">
        <v>176</v>
      </c>
      <c r="BM259" s="201" t="s">
        <v>699</v>
      </c>
    </row>
    <row r="260" spans="1:65" s="2" customFormat="1" ht="12">
      <c r="A260" s="33"/>
      <c r="B260" s="34"/>
      <c r="C260" s="233">
        <v>103</v>
      </c>
      <c r="D260" s="233" t="s">
        <v>328</v>
      </c>
      <c r="E260" s="234" t="s">
        <v>700</v>
      </c>
      <c r="F260" s="235" t="s">
        <v>701</v>
      </c>
      <c r="G260" s="236" t="s">
        <v>201</v>
      </c>
      <c r="H260" s="237">
        <v>1</v>
      </c>
      <c r="I260" s="238"/>
      <c r="J260" s="239">
        <f t="shared" si="60"/>
        <v>0</v>
      </c>
      <c r="K260" s="240"/>
      <c r="L260" s="241"/>
      <c r="M260" s="242" t="s">
        <v>1</v>
      </c>
      <c r="N260" s="243" t="s">
        <v>38</v>
      </c>
      <c r="O260" s="70"/>
      <c r="P260" s="199">
        <f t="shared" si="61"/>
        <v>0</v>
      </c>
      <c r="Q260" s="199">
        <v>0</v>
      </c>
      <c r="R260" s="199">
        <f t="shared" si="62"/>
        <v>0</v>
      </c>
      <c r="S260" s="199">
        <v>0</v>
      </c>
      <c r="T260" s="200">
        <f t="shared" si="6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01" t="s">
        <v>216</v>
      </c>
      <c r="AT260" s="201" t="s">
        <v>328</v>
      </c>
      <c r="AU260" s="201" t="s">
        <v>81</v>
      </c>
      <c r="AY260" s="16" t="s">
        <v>137</v>
      </c>
      <c r="BE260" s="202">
        <f t="shared" si="64"/>
        <v>0</v>
      </c>
      <c r="BF260" s="202">
        <f t="shared" si="65"/>
        <v>0</v>
      </c>
      <c r="BG260" s="202">
        <f t="shared" si="66"/>
        <v>0</v>
      </c>
      <c r="BH260" s="202">
        <f t="shared" si="67"/>
        <v>0</v>
      </c>
      <c r="BI260" s="202">
        <f t="shared" si="68"/>
        <v>0</v>
      </c>
      <c r="BJ260" s="16" t="s">
        <v>77</v>
      </c>
      <c r="BK260" s="202">
        <f t="shared" si="69"/>
        <v>0</v>
      </c>
      <c r="BL260" s="16" t="s">
        <v>176</v>
      </c>
      <c r="BM260" s="201" t="s">
        <v>702</v>
      </c>
    </row>
    <row r="261" spans="1:65" s="2" customFormat="1" ht="12">
      <c r="A261" s="33"/>
      <c r="B261" s="34"/>
      <c r="C261" s="233">
        <v>104</v>
      </c>
      <c r="D261" s="233" t="s">
        <v>328</v>
      </c>
      <c r="E261" s="234" t="s">
        <v>703</v>
      </c>
      <c r="F261" s="235" t="s">
        <v>704</v>
      </c>
      <c r="G261" s="236" t="s">
        <v>201</v>
      </c>
      <c r="H261" s="237">
        <v>1</v>
      </c>
      <c r="I261" s="238"/>
      <c r="J261" s="239">
        <f t="shared" si="60"/>
        <v>0</v>
      </c>
      <c r="K261" s="240"/>
      <c r="L261" s="241"/>
      <c r="M261" s="242" t="s">
        <v>1</v>
      </c>
      <c r="N261" s="243" t="s">
        <v>38</v>
      </c>
      <c r="O261" s="70"/>
      <c r="P261" s="199">
        <f t="shared" si="61"/>
        <v>0</v>
      </c>
      <c r="Q261" s="199">
        <v>0</v>
      </c>
      <c r="R261" s="199">
        <f t="shared" si="62"/>
        <v>0</v>
      </c>
      <c r="S261" s="199">
        <v>0</v>
      </c>
      <c r="T261" s="200">
        <f t="shared" si="6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01" t="s">
        <v>216</v>
      </c>
      <c r="AT261" s="201" t="s">
        <v>328</v>
      </c>
      <c r="AU261" s="201" t="s">
        <v>81</v>
      </c>
      <c r="AY261" s="16" t="s">
        <v>137</v>
      </c>
      <c r="BE261" s="202">
        <f t="shared" si="64"/>
        <v>0</v>
      </c>
      <c r="BF261" s="202">
        <f t="shared" si="65"/>
        <v>0</v>
      </c>
      <c r="BG261" s="202">
        <f t="shared" si="66"/>
        <v>0</v>
      </c>
      <c r="BH261" s="202">
        <f t="shared" si="67"/>
        <v>0</v>
      </c>
      <c r="BI261" s="202">
        <f t="shared" si="68"/>
        <v>0</v>
      </c>
      <c r="BJ261" s="16" t="s">
        <v>77</v>
      </c>
      <c r="BK261" s="202">
        <f t="shared" si="69"/>
        <v>0</v>
      </c>
      <c r="BL261" s="16" t="s">
        <v>176</v>
      </c>
      <c r="BM261" s="201" t="s">
        <v>705</v>
      </c>
    </row>
    <row r="262" spans="1:65" s="2" customFormat="1" ht="12">
      <c r="A262" s="33"/>
      <c r="B262" s="34"/>
      <c r="C262" s="233">
        <v>105</v>
      </c>
      <c r="D262" s="233" t="s">
        <v>328</v>
      </c>
      <c r="E262" s="234" t="s">
        <v>706</v>
      </c>
      <c r="F262" s="235" t="s">
        <v>707</v>
      </c>
      <c r="G262" s="236" t="s">
        <v>201</v>
      </c>
      <c r="H262" s="237">
        <v>1</v>
      </c>
      <c r="I262" s="238"/>
      <c r="J262" s="239">
        <f t="shared" si="60"/>
        <v>0</v>
      </c>
      <c r="K262" s="240"/>
      <c r="L262" s="241"/>
      <c r="M262" s="242" t="s">
        <v>1</v>
      </c>
      <c r="N262" s="243" t="s">
        <v>38</v>
      </c>
      <c r="O262" s="70"/>
      <c r="P262" s="199">
        <f t="shared" si="61"/>
        <v>0</v>
      </c>
      <c r="Q262" s="199">
        <v>0</v>
      </c>
      <c r="R262" s="199">
        <f t="shared" si="62"/>
        <v>0</v>
      </c>
      <c r="S262" s="199">
        <v>0</v>
      </c>
      <c r="T262" s="200">
        <f t="shared" si="6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01" t="s">
        <v>216</v>
      </c>
      <c r="AT262" s="201" t="s">
        <v>328</v>
      </c>
      <c r="AU262" s="201" t="s">
        <v>81</v>
      </c>
      <c r="AY262" s="16" t="s">
        <v>137</v>
      </c>
      <c r="BE262" s="202">
        <f t="shared" si="64"/>
        <v>0</v>
      </c>
      <c r="BF262" s="202">
        <f t="shared" si="65"/>
        <v>0</v>
      </c>
      <c r="BG262" s="202">
        <f t="shared" si="66"/>
        <v>0</v>
      </c>
      <c r="BH262" s="202">
        <f t="shared" si="67"/>
        <v>0</v>
      </c>
      <c r="BI262" s="202">
        <f t="shared" si="68"/>
        <v>0</v>
      </c>
      <c r="BJ262" s="16" t="s">
        <v>77</v>
      </c>
      <c r="BK262" s="202">
        <f t="shared" si="69"/>
        <v>0</v>
      </c>
      <c r="BL262" s="16" t="s">
        <v>176</v>
      </c>
      <c r="BM262" s="201" t="s">
        <v>708</v>
      </c>
    </row>
    <row r="263" spans="1:65" s="2" customFormat="1" ht="12">
      <c r="A263" s="33"/>
      <c r="B263" s="34"/>
      <c r="C263" s="233">
        <v>106</v>
      </c>
      <c r="D263" s="233" t="s">
        <v>328</v>
      </c>
      <c r="E263" s="234" t="s">
        <v>709</v>
      </c>
      <c r="F263" s="235" t="s">
        <v>710</v>
      </c>
      <c r="G263" s="236" t="s">
        <v>201</v>
      </c>
      <c r="H263" s="237">
        <v>1</v>
      </c>
      <c r="I263" s="238"/>
      <c r="J263" s="239">
        <f t="shared" si="60"/>
        <v>0</v>
      </c>
      <c r="K263" s="240"/>
      <c r="L263" s="241"/>
      <c r="M263" s="242" t="s">
        <v>1</v>
      </c>
      <c r="N263" s="243" t="s">
        <v>38</v>
      </c>
      <c r="O263" s="70"/>
      <c r="P263" s="199">
        <f t="shared" si="61"/>
        <v>0</v>
      </c>
      <c r="Q263" s="199">
        <v>0</v>
      </c>
      <c r="R263" s="199">
        <f t="shared" si="62"/>
        <v>0</v>
      </c>
      <c r="S263" s="199">
        <v>0</v>
      </c>
      <c r="T263" s="200">
        <f t="shared" si="6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1" t="s">
        <v>216</v>
      </c>
      <c r="AT263" s="201" t="s">
        <v>328</v>
      </c>
      <c r="AU263" s="201" t="s">
        <v>81</v>
      </c>
      <c r="AY263" s="16" t="s">
        <v>137</v>
      </c>
      <c r="BE263" s="202">
        <f t="shared" si="64"/>
        <v>0</v>
      </c>
      <c r="BF263" s="202">
        <f t="shared" si="65"/>
        <v>0</v>
      </c>
      <c r="BG263" s="202">
        <f t="shared" si="66"/>
        <v>0</v>
      </c>
      <c r="BH263" s="202">
        <f t="shared" si="67"/>
        <v>0</v>
      </c>
      <c r="BI263" s="202">
        <f t="shared" si="68"/>
        <v>0</v>
      </c>
      <c r="BJ263" s="16" t="s">
        <v>77</v>
      </c>
      <c r="BK263" s="202">
        <f t="shared" si="69"/>
        <v>0</v>
      </c>
      <c r="BL263" s="16" t="s">
        <v>176</v>
      </c>
      <c r="BM263" s="201" t="s">
        <v>711</v>
      </c>
    </row>
    <row r="264" spans="1:65" s="2" customFormat="1" ht="12">
      <c r="A264" s="33"/>
      <c r="B264" s="34"/>
      <c r="C264" s="233">
        <v>107</v>
      </c>
      <c r="D264" s="233" t="s">
        <v>328</v>
      </c>
      <c r="E264" s="234" t="s">
        <v>712</v>
      </c>
      <c r="F264" s="235" t="s">
        <v>713</v>
      </c>
      <c r="G264" s="236" t="s">
        <v>201</v>
      </c>
      <c r="H264" s="237">
        <v>1</v>
      </c>
      <c r="I264" s="238"/>
      <c r="J264" s="239">
        <f t="shared" si="60"/>
        <v>0</v>
      </c>
      <c r="K264" s="240"/>
      <c r="L264" s="241"/>
      <c r="M264" s="242" t="s">
        <v>1</v>
      </c>
      <c r="N264" s="243" t="s">
        <v>38</v>
      </c>
      <c r="O264" s="70"/>
      <c r="P264" s="199">
        <f t="shared" si="61"/>
        <v>0</v>
      </c>
      <c r="Q264" s="199">
        <v>0</v>
      </c>
      <c r="R264" s="199">
        <f t="shared" si="62"/>
        <v>0</v>
      </c>
      <c r="S264" s="199">
        <v>0</v>
      </c>
      <c r="T264" s="200">
        <f t="shared" si="6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01" t="s">
        <v>216</v>
      </c>
      <c r="AT264" s="201" t="s">
        <v>328</v>
      </c>
      <c r="AU264" s="201" t="s">
        <v>81</v>
      </c>
      <c r="AY264" s="16" t="s">
        <v>137</v>
      </c>
      <c r="BE264" s="202">
        <f t="shared" si="64"/>
        <v>0</v>
      </c>
      <c r="BF264" s="202">
        <f t="shared" si="65"/>
        <v>0</v>
      </c>
      <c r="BG264" s="202">
        <f t="shared" si="66"/>
        <v>0</v>
      </c>
      <c r="BH264" s="202">
        <f t="shared" si="67"/>
        <v>0</v>
      </c>
      <c r="BI264" s="202">
        <f t="shared" si="68"/>
        <v>0</v>
      </c>
      <c r="BJ264" s="16" t="s">
        <v>77</v>
      </c>
      <c r="BK264" s="202">
        <f t="shared" si="69"/>
        <v>0</v>
      </c>
      <c r="BL264" s="16" t="s">
        <v>176</v>
      </c>
      <c r="BM264" s="201" t="s">
        <v>714</v>
      </c>
    </row>
    <row r="265" spans="1:65" s="2" customFormat="1" ht="12">
      <c r="A265" s="33"/>
      <c r="B265" s="34"/>
      <c r="C265" s="233">
        <v>108</v>
      </c>
      <c r="D265" s="233" t="s">
        <v>328</v>
      </c>
      <c r="E265" s="234" t="s">
        <v>715</v>
      </c>
      <c r="F265" s="235" t="s">
        <v>716</v>
      </c>
      <c r="G265" s="236" t="s">
        <v>201</v>
      </c>
      <c r="H265" s="237">
        <v>2</v>
      </c>
      <c r="I265" s="238"/>
      <c r="J265" s="239">
        <f t="shared" si="60"/>
        <v>0</v>
      </c>
      <c r="K265" s="240"/>
      <c r="L265" s="241"/>
      <c r="M265" s="242" t="s">
        <v>1</v>
      </c>
      <c r="N265" s="243" t="s">
        <v>38</v>
      </c>
      <c r="O265" s="70"/>
      <c r="P265" s="199">
        <f t="shared" si="61"/>
        <v>0</v>
      </c>
      <c r="Q265" s="199">
        <v>0</v>
      </c>
      <c r="R265" s="199">
        <f t="shared" si="62"/>
        <v>0</v>
      </c>
      <c r="S265" s="199">
        <v>0</v>
      </c>
      <c r="T265" s="200">
        <f t="shared" si="6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01" t="s">
        <v>216</v>
      </c>
      <c r="AT265" s="201" t="s">
        <v>328</v>
      </c>
      <c r="AU265" s="201" t="s">
        <v>81</v>
      </c>
      <c r="AY265" s="16" t="s">
        <v>137</v>
      </c>
      <c r="BE265" s="202">
        <f t="shared" si="64"/>
        <v>0</v>
      </c>
      <c r="BF265" s="202">
        <f t="shared" si="65"/>
        <v>0</v>
      </c>
      <c r="BG265" s="202">
        <f t="shared" si="66"/>
        <v>0</v>
      </c>
      <c r="BH265" s="202">
        <f t="shared" si="67"/>
        <v>0</v>
      </c>
      <c r="BI265" s="202">
        <f t="shared" si="68"/>
        <v>0</v>
      </c>
      <c r="BJ265" s="16" t="s">
        <v>77</v>
      </c>
      <c r="BK265" s="202">
        <f t="shared" si="69"/>
        <v>0</v>
      </c>
      <c r="BL265" s="16" t="s">
        <v>176</v>
      </c>
      <c r="BM265" s="201" t="s">
        <v>717</v>
      </c>
    </row>
    <row r="266" spans="1:65" s="2" customFormat="1" ht="12">
      <c r="A266" s="33"/>
      <c r="B266" s="34"/>
      <c r="C266" s="233">
        <v>109</v>
      </c>
      <c r="D266" s="233" t="s">
        <v>328</v>
      </c>
      <c r="E266" s="234" t="s">
        <v>718</v>
      </c>
      <c r="F266" s="235" t="s">
        <v>719</v>
      </c>
      <c r="G266" s="236" t="s">
        <v>201</v>
      </c>
      <c r="H266" s="237">
        <v>1</v>
      </c>
      <c r="I266" s="238"/>
      <c r="J266" s="239">
        <f t="shared" si="60"/>
        <v>0</v>
      </c>
      <c r="K266" s="240"/>
      <c r="L266" s="241"/>
      <c r="M266" s="242" t="s">
        <v>1</v>
      </c>
      <c r="N266" s="243" t="s">
        <v>38</v>
      </c>
      <c r="O266" s="70"/>
      <c r="P266" s="199">
        <f t="shared" si="61"/>
        <v>0</v>
      </c>
      <c r="Q266" s="199">
        <v>0</v>
      </c>
      <c r="R266" s="199">
        <f t="shared" si="62"/>
        <v>0</v>
      </c>
      <c r="S266" s="199">
        <v>0</v>
      </c>
      <c r="T266" s="200">
        <f t="shared" si="6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01" t="s">
        <v>216</v>
      </c>
      <c r="AT266" s="201" t="s">
        <v>328</v>
      </c>
      <c r="AU266" s="201" t="s">
        <v>81</v>
      </c>
      <c r="AY266" s="16" t="s">
        <v>137</v>
      </c>
      <c r="BE266" s="202">
        <f t="shared" si="64"/>
        <v>0</v>
      </c>
      <c r="BF266" s="202">
        <f t="shared" si="65"/>
        <v>0</v>
      </c>
      <c r="BG266" s="202">
        <f t="shared" si="66"/>
        <v>0</v>
      </c>
      <c r="BH266" s="202">
        <f t="shared" si="67"/>
        <v>0</v>
      </c>
      <c r="BI266" s="202">
        <f t="shared" si="68"/>
        <v>0</v>
      </c>
      <c r="BJ266" s="16" t="s">
        <v>77</v>
      </c>
      <c r="BK266" s="202">
        <f t="shared" si="69"/>
        <v>0</v>
      </c>
      <c r="BL266" s="16" t="s">
        <v>176</v>
      </c>
      <c r="BM266" s="201" t="s">
        <v>720</v>
      </c>
    </row>
    <row r="267" spans="1:65" s="2" customFormat="1" ht="12">
      <c r="A267" s="33"/>
      <c r="B267" s="34"/>
      <c r="C267" s="233">
        <v>110</v>
      </c>
      <c r="D267" s="233" t="s">
        <v>328</v>
      </c>
      <c r="E267" s="234" t="s">
        <v>721</v>
      </c>
      <c r="F267" s="235" t="s">
        <v>722</v>
      </c>
      <c r="G267" s="236" t="s">
        <v>201</v>
      </c>
      <c r="H267" s="237">
        <v>3</v>
      </c>
      <c r="I267" s="238"/>
      <c r="J267" s="239">
        <f t="shared" si="60"/>
        <v>0</v>
      </c>
      <c r="K267" s="240"/>
      <c r="L267" s="241"/>
      <c r="M267" s="242" t="s">
        <v>1</v>
      </c>
      <c r="N267" s="243" t="s">
        <v>38</v>
      </c>
      <c r="O267" s="70"/>
      <c r="P267" s="199">
        <f t="shared" si="61"/>
        <v>0</v>
      </c>
      <c r="Q267" s="199">
        <v>0</v>
      </c>
      <c r="R267" s="199">
        <f t="shared" si="62"/>
        <v>0</v>
      </c>
      <c r="S267" s="199">
        <v>0</v>
      </c>
      <c r="T267" s="200">
        <f t="shared" si="6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01" t="s">
        <v>216</v>
      </c>
      <c r="AT267" s="201" t="s">
        <v>328</v>
      </c>
      <c r="AU267" s="201" t="s">
        <v>81</v>
      </c>
      <c r="AY267" s="16" t="s">
        <v>137</v>
      </c>
      <c r="BE267" s="202">
        <f t="shared" si="64"/>
        <v>0</v>
      </c>
      <c r="BF267" s="202">
        <f t="shared" si="65"/>
        <v>0</v>
      </c>
      <c r="BG267" s="202">
        <f t="shared" si="66"/>
        <v>0</v>
      </c>
      <c r="BH267" s="202">
        <f t="shared" si="67"/>
        <v>0</v>
      </c>
      <c r="BI267" s="202">
        <f t="shared" si="68"/>
        <v>0</v>
      </c>
      <c r="BJ267" s="16" t="s">
        <v>77</v>
      </c>
      <c r="BK267" s="202">
        <f t="shared" si="69"/>
        <v>0</v>
      </c>
      <c r="BL267" s="16" t="s">
        <v>176</v>
      </c>
      <c r="BM267" s="201" t="s">
        <v>723</v>
      </c>
    </row>
    <row r="268" spans="1:65" s="2" customFormat="1" ht="12">
      <c r="A268" s="33"/>
      <c r="B268" s="34"/>
      <c r="C268" s="233">
        <v>111</v>
      </c>
      <c r="D268" s="233" t="s">
        <v>328</v>
      </c>
      <c r="E268" s="234" t="s">
        <v>724</v>
      </c>
      <c r="F268" s="235" t="s">
        <v>725</v>
      </c>
      <c r="G268" s="236" t="s">
        <v>201</v>
      </c>
      <c r="H268" s="237">
        <v>2</v>
      </c>
      <c r="I268" s="238"/>
      <c r="J268" s="239">
        <f t="shared" si="60"/>
        <v>0</v>
      </c>
      <c r="K268" s="240"/>
      <c r="L268" s="241"/>
      <c r="M268" s="242" t="s">
        <v>1</v>
      </c>
      <c r="N268" s="243" t="s">
        <v>38</v>
      </c>
      <c r="O268" s="70"/>
      <c r="P268" s="199">
        <f t="shared" si="61"/>
        <v>0</v>
      </c>
      <c r="Q268" s="199">
        <v>0</v>
      </c>
      <c r="R268" s="199">
        <f t="shared" si="62"/>
        <v>0</v>
      </c>
      <c r="S268" s="199">
        <v>0</v>
      </c>
      <c r="T268" s="200">
        <f t="shared" si="6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01" t="s">
        <v>216</v>
      </c>
      <c r="AT268" s="201" t="s">
        <v>328</v>
      </c>
      <c r="AU268" s="201" t="s">
        <v>81</v>
      </c>
      <c r="AY268" s="16" t="s">
        <v>137</v>
      </c>
      <c r="BE268" s="202">
        <f t="shared" si="64"/>
        <v>0</v>
      </c>
      <c r="BF268" s="202">
        <f t="shared" si="65"/>
        <v>0</v>
      </c>
      <c r="BG268" s="202">
        <f t="shared" si="66"/>
        <v>0</v>
      </c>
      <c r="BH268" s="202">
        <f t="shared" si="67"/>
        <v>0</v>
      </c>
      <c r="BI268" s="202">
        <f t="shared" si="68"/>
        <v>0</v>
      </c>
      <c r="BJ268" s="16" t="s">
        <v>77</v>
      </c>
      <c r="BK268" s="202">
        <f t="shared" si="69"/>
        <v>0</v>
      </c>
      <c r="BL268" s="16" t="s">
        <v>176</v>
      </c>
      <c r="BM268" s="201" t="s">
        <v>726</v>
      </c>
    </row>
    <row r="269" spans="1:65" s="2" customFormat="1" ht="12">
      <c r="A269" s="33"/>
      <c r="B269" s="34"/>
      <c r="C269" s="233">
        <v>112</v>
      </c>
      <c r="D269" s="233" t="s">
        <v>328</v>
      </c>
      <c r="E269" s="234" t="s">
        <v>727</v>
      </c>
      <c r="F269" s="235" t="s">
        <v>728</v>
      </c>
      <c r="G269" s="236" t="s">
        <v>201</v>
      </c>
      <c r="H269" s="237">
        <v>1</v>
      </c>
      <c r="I269" s="238"/>
      <c r="J269" s="239">
        <f t="shared" si="60"/>
        <v>0</v>
      </c>
      <c r="K269" s="240"/>
      <c r="L269" s="241"/>
      <c r="M269" s="242" t="s">
        <v>1</v>
      </c>
      <c r="N269" s="243" t="s">
        <v>38</v>
      </c>
      <c r="O269" s="70"/>
      <c r="P269" s="199">
        <f t="shared" si="61"/>
        <v>0</v>
      </c>
      <c r="Q269" s="199">
        <v>0</v>
      </c>
      <c r="R269" s="199">
        <f t="shared" si="62"/>
        <v>0</v>
      </c>
      <c r="S269" s="199">
        <v>0</v>
      </c>
      <c r="T269" s="200">
        <f t="shared" si="6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01" t="s">
        <v>216</v>
      </c>
      <c r="AT269" s="201" t="s">
        <v>328</v>
      </c>
      <c r="AU269" s="201" t="s">
        <v>81</v>
      </c>
      <c r="AY269" s="16" t="s">
        <v>137</v>
      </c>
      <c r="BE269" s="202">
        <f t="shared" si="64"/>
        <v>0</v>
      </c>
      <c r="BF269" s="202">
        <f t="shared" si="65"/>
        <v>0</v>
      </c>
      <c r="BG269" s="202">
        <f t="shared" si="66"/>
        <v>0</v>
      </c>
      <c r="BH269" s="202">
        <f t="shared" si="67"/>
        <v>0</v>
      </c>
      <c r="BI269" s="202">
        <f t="shared" si="68"/>
        <v>0</v>
      </c>
      <c r="BJ269" s="16" t="s">
        <v>77</v>
      </c>
      <c r="BK269" s="202">
        <f t="shared" si="69"/>
        <v>0</v>
      </c>
      <c r="BL269" s="16" t="s">
        <v>176</v>
      </c>
      <c r="BM269" s="201" t="s">
        <v>729</v>
      </c>
    </row>
    <row r="270" spans="1:65" s="2" customFormat="1" ht="12">
      <c r="A270" s="33"/>
      <c r="B270" s="34"/>
      <c r="C270" s="233">
        <v>113</v>
      </c>
      <c r="D270" s="233" t="s">
        <v>328</v>
      </c>
      <c r="E270" s="234" t="s">
        <v>730</v>
      </c>
      <c r="F270" s="235" t="s">
        <v>731</v>
      </c>
      <c r="G270" s="236" t="s">
        <v>201</v>
      </c>
      <c r="H270" s="237">
        <v>17</v>
      </c>
      <c r="I270" s="238"/>
      <c r="J270" s="239">
        <f t="shared" si="60"/>
        <v>0</v>
      </c>
      <c r="K270" s="240"/>
      <c r="L270" s="241"/>
      <c r="M270" s="242" t="s">
        <v>1</v>
      </c>
      <c r="N270" s="243" t="s">
        <v>38</v>
      </c>
      <c r="O270" s="70"/>
      <c r="P270" s="199">
        <f t="shared" si="61"/>
        <v>0</v>
      </c>
      <c r="Q270" s="199">
        <v>0</v>
      </c>
      <c r="R270" s="199">
        <f t="shared" si="62"/>
        <v>0</v>
      </c>
      <c r="S270" s="199">
        <v>0</v>
      </c>
      <c r="T270" s="200">
        <f t="shared" si="6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01" t="s">
        <v>216</v>
      </c>
      <c r="AT270" s="201" t="s">
        <v>328</v>
      </c>
      <c r="AU270" s="201" t="s">
        <v>81</v>
      </c>
      <c r="AY270" s="16" t="s">
        <v>137</v>
      </c>
      <c r="BE270" s="202">
        <f t="shared" si="64"/>
        <v>0</v>
      </c>
      <c r="BF270" s="202">
        <f t="shared" si="65"/>
        <v>0</v>
      </c>
      <c r="BG270" s="202">
        <f t="shared" si="66"/>
        <v>0</v>
      </c>
      <c r="BH270" s="202">
        <f t="shared" si="67"/>
        <v>0</v>
      </c>
      <c r="BI270" s="202">
        <f t="shared" si="68"/>
        <v>0</v>
      </c>
      <c r="BJ270" s="16" t="s">
        <v>77</v>
      </c>
      <c r="BK270" s="202">
        <f t="shared" si="69"/>
        <v>0</v>
      </c>
      <c r="BL270" s="16" t="s">
        <v>176</v>
      </c>
      <c r="BM270" s="201" t="s">
        <v>732</v>
      </c>
    </row>
    <row r="271" spans="1:65" s="2" customFormat="1" ht="12">
      <c r="A271" s="33"/>
      <c r="B271" s="34"/>
      <c r="C271" s="189">
        <v>114</v>
      </c>
      <c r="D271" s="189" t="s">
        <v>138</v>
      </c>
      <c r="E271" s="190" t="s">
        <v>733</v>
      </c>
      <c r="F271" s="191" t="s">
        <v>734</v>
      </c>
      <c r="G271" s="192" t="s">
        <v>201</v>
      </c>
      <c r="H271" s="193">
        <v>36</v>
      </c>
      <c r="I271" s="194"/>
      <c r="J271" s="195">
        <f t="shared" si="60"/>
        <v>0</v>
      </c>
      <c r="K271" s="196"/>
      <c r="L271" s="38"/>
      <c r="M271" s="197" t="s">
        <v>1</v>
      </c>
      <c r="N271" s="198" t="s">
        <v>38</v>
      </c>
      <c r="O271" s="70"/>
      <c r="P271" s="199">
        <f t="shared" si="61"/>
        <v>0</v>
      </c>
      <c r="Q271" s="199">
        <v>0</v>
      </c>
      <c r="R271" s="199">
        <f t="shared" si="62"/>
        <v>0</v>
      </c>
      <c r="S271" s="199">
        <v>0</v>
      </c>
      <c r="T271" s="200">
        <f t="shared" si="6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01" t="s">
        <v>176</v>
      </c>
      <c r="AT271" s="201" t="s">
        <v>138</v>
      </c>
      <c r="AU271" s="201" t="s">
        <v>81</v>
      </c>
      <c r="AY271" s="16" t="s">
        <v>137</v>
      </c>
      <c r="BE271" s="202">
        <f t="shared" si="64"/>
        <v>0</v>
      </c>
      <c r="BF271" s="202">
        <f t="shared" si="65"/>
        <v>0</v>
      </c>
      <c r="BG271" s="202">
        <f t="shared" si="66"/>
        <v>0</v>
      </c>
      <c r="BH271" s="202">
        <f t="shared" si="67"/>
        <v>0</v>
      </c>
      <c r="BI271" s="202">
        <f t="shared" si="68"/>
        <v>0</v>
      </c>
      <c r="BJ271" s="16" t="s">
        <v>77</v>
      </c>
      <c r="BK271" s="202">
        <f t="shared" si="69"/>
        <v>0</v>
      </c>
      <c r="BL271" s="16" t="s">
        <v>176</v>
      </c>
      <c r="BM271" s="201" t="s">
        <v>735</v>
      </c>
    </row>
    <row r="272" spans="1:65" s="2" customFormat="1" ht="24">
      <c r="A272" s="33"/>
      <c r="B272" s="34"/>
      <c r="C272" s="189">
        <v>115</v>
      </c>
      <c r="D272" s="189" t="s">
        <v>138</v>
      </c>
      <c r="E272" s="190" t="s">
        <v>736</v>
      </c>
      <c r="F272" s="191" t="s">
        <v>737</v>
      </c>
      <c r="G272" s="192" t="s">
        <v>201</v>
      </c>
      <c r="H272" s="193">
        <v>36</v>
      </c>
      <c r="I272" s="194"/>
      <c r="J272" s="195">
        <f t="shared" si="60"/>
        <v>0</v>
      </c>
      <c r="K272" s="196"/>
      <c r="L272" s="38"/>
      <c r="M272" s="197" t="s">
        <v>1</v>
      </c>
      <c r="N272" s="198" t="s">
        <v>38</v>
      </c>
      <c r="O272" s="70"/>
      <c r="P272" s="199">
        <f t="shared" si="61"/>
        <v>0</v>
      </c>
      <c r="Q272" s="199">
        <v>0</v>
      </c>
      <c r="R272" s="199">
        <f t="shared" si="62"/>
        <v>0</v>
      </c>
      <c r="S272" s="199">
        <v>0</v>
      </c>
      <c r="T272" s="200">
        <f t="shared" si="6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01" t="s">
        <v>176</v>
      </c>
      <c r="AT272" s="201" t="s">
        <v>138</v>
      </c>
      <c r="AU272" s="201" t="s">
        <v>81</v>
      </c>
      <c r="AY272" s="16" t="s">
        <v>137</v>
      </c>
      <c r="BE272" s="202">
        <f t="shared" si="64"/>
        <v>0</v>
      </c>
      <c r="BF272" s="202">
        <f t="shared" si="65"/>
        <v>0</v>
      </c>
      <c r="BG272" s="202">
        <f t="shared" si="66"/>
        <v>0</v>
      </c>
      <c r="BH272" s="202">
        <f t="shared" si="67"/>
        <v>0</v>
      </c>
      <c r="BI272" s="202">
        <f t="shared" si="68"/>
        <v>0</v>
      </c>
      <c r="BJ272" s="16" t="s">
        <v>77</v>
      </c>
      <c r="BK272" s="202">
        <f t="shared" si="69"/>
        <v>0</v>
      </c>
      <c r="BL272" s="16" t="s">
        <v>176</v>
      </c>
      <c r="BM272" s="201" t="s">
        <v>738</v>
      </c>
    </row>
    <row r="273" spans="1:65" s="2" customFormat="1" ht="12">
      <c r="A273" s="33"/>
      <c r="B273" s="34"/>
      <c r="C273" s="189">
        <v>116</v>
      </c>
      <c r="D273" s="189" t="s">
        <v>138</v>
      </c>
      <c r="E273" s="190" t="s">
        <v>739</v>
      </c>
      <c r="F273" s="191" t="s">
        <v>740</v>
      </c>
      <c r="G273" s="192" t="s">
        <v>474</v>
      </c>
      <c r="H273" s="244"/>
      <c r="I273" s="194"/>
      <c r="J273" s="195">
        <f t="shared" si="60"/>
        <v>0</v>
      </c>
      <c r="K273" s="196"/>
      <c r="L273" s="38"/>
      <c r="M273" s="197" t="s">
        <v>1</v>
      </c>
      <c r="N273" s="198" t="s">
        <v>38</v>
      </c>
      <c r="O273" s="70"/>
      <c r="P273" s="199">
        <f t="shared" si="61"/>
        <v>0</v>
      </c>
      <c r="Q273" s="199">
        <v>0</v>
      </c>
      <c r="R273" s="199">
        <f t="shared" si="62"/>
        <v>0</v>
      </c>
      <c r="S273" s="199">
        <v>0</v>
      </c>
      <c r="T273" s="200">
        <f t="shared" si="6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01" t="s">
        <v>176</v>
      </c>
      <c r="AT273" s="201" t="s">
        <v>138</v>
      </c>
      <c r="AU273" s="201" t="s">
        <v>81</v>
      </c>
      <c r="AY273" s="16" t="s">
        <v>137</v>
      </c>
      <c r="BE273" s="202">
        <f t="shared" si="64"/>
        <v>0</v>
      </c>
      <c r="BF273" s="202">
        <f t="shared" si="65"/>
        <v>0</v>
      </c>
      <c r="BG273" s="202">
        <f t="shared" si="66"/>
        <v>0</v>
      </c>
      <c r="BH273" s="202">
        <f t="shared" si="67"/>
        <v>0</v>
      </c>
      <c r="BI273" s="202">
        <f t="shared" si="68"/>
        <v>0</v>
      </c>
      <c r="BJ273" s="16" t="s">
        <v>77</v>
      </c>
      <c r="BK273" s="202">
        <f t="shared" si="69"/>
        <v>0</v>
      </c>
      <c r="BL273" s="16" t="s">
        <v>176</v>
      </c>
      <c r="BM273" s="201" t="s">
        <v>741</v>
      </c>
    </row>
    <row r="274" spans="1:65" s="12" customFormat="1" ht="12.75">
      <c r="B274" s="175"/>
      <c r="C274" s="176"/>
      <c r="D274" s="177" t="s">
        <v>72</v>
      </c>
      <c r="E274" s="226" t="s">
        <v>742</v>
      </c>
      <c r="F274" s="226" t="s">
        <v>743</v>
      </c>
      <c r="G274" s="176"/>
      <c r="H274" s="176"/>
      <c r="I274" s="179"/>
      <c r="J274" s="227">
        <f>BK274</f>
        <v>0</v>
      </c>
      <c r="K274" s="176"/>
      <c r="L274" s="181"/>
      <c r="M274" s="182"/>
      <c r="N274" s="183"/>
      <c r="O274" s="183"/>
      <c r="P274" s="184">
        <f>SUM(P275:P276)</f>
        <v>0</v>
      </c>
      <c r="Q274" s="183"/>
      <c r="R274" s="184">
        <f>SUM(R275:R276)</f>
        <v>0</v>
      </c>
      <c r="S274" s="183"/>
      <c r="T274" s="185">
        <f>SUM(T275:T276)</f>
        <v>0</v>
      </c>
      <c r="AR274" s="186" t="s">
        <v>81</v>
      </c>
      <c r="AT274" s="187" t="s">
        <v>72</v>
      </c>
      <c r="AU274" s="187" t="s">
        <v>77</v>
      </c>
      <c r="AY274" s="186" t="s">
        <v>137</v>
      </c>
      <c r="BK274" s="188">
        <f>SUM(BK275:BK276)</f>
        <v>0</v>
      </c>
    </row>
    <row r="275" spans="1:65" s="2" customFormat="1" ht="24">
      <c r="A275" s="33"/>
      <c r="B275" s="34"/>
      <c r="C275" s="189">
        <v>117</v>
      </c>
      <c r="D275" s="189" t="s">
        <v>138</v>
      </c>
      <c r="E275" s="190" t="s">
        <v>744</v>
      </c>
      <c r="F275" s="191" t="s">
        <v>745</v>
      </c>
      <c r="G275" s="192" t="s">
        <v>358</v>
      </c>
      <c r="H275" s="193">
        <v>1</v>
      </c>
      <c r="I275" s="194"/>
      <c r="J275" s="195">
        <f>ROUND(I275*H275,2)</f>
        <v>0</v>
      </c>
      <c r="K275" s="196"/>
      <c r="L275" s="38"/>
      <c r="M275" s="197" t="s">
        <v>1</v>
      </c>
      <c r="N275" s="198" t="s">
        <v>38</v>
      </c>
      <c r="O275" s="70"/>
      <c r="P275" s="199">
        <f>O275*H275</f>
        <v>0</v>
      </c>
      <c r="Q275" s="199">
        <v>0</v>
      </c>
      <c r="R275" s="199">
        <f>Q275*H275</f>
        <v>0</v>
      </c>
      <c r="S275" s="199">
        <v>0</v>
      </c>
      <c r="T275" s="200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01" t="s">
        <v>176</v>
      </c>
      <c r="AT275" s="201" t="s">
        <v>138</v>
      </c>
      <c r="AU275" s="201" t="s">
        <v>81</v>
      </c>
      <c r="AY275" s="16" t="s">
        <v>137</v>
      </c>
      <c r="BE275" s="202">
        <f>IF(N275="základní",J275,0)</f>
        <v>0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16" t="s">
        <v>77</v>
      </c>
      <c r="BK275" s="202">
        <f>ROUND(I275*H275,2)</f>
        <v>0</v>
      </c>
      <c r="BL275" s="16" t="s">
        <v>176</v>
      </c>
      <c r="BM275" s="201" t="s">
        <v>746</v>
      </c>
    </row>
    <row r="276" spans="1:65" s="2" customFormat="1" ht="24">
      <c r="A276" s="33"/>
      <c r="B276" s="34"/>
      <c r="C276" s="189">
        <v>118</v>
      </c>
      <c r="D276" s="189" t="s">
        <v>138</v>
      </c>
      <c r="E276" s="190" t="s">
        <v>747</v>
      </c>
      <c r="F276" s="191" t="s">
        <v>748</v>
      </c>
      <c r="G276" s="192" t="s">
        <v>410</v>
      </c>
      <c r="H276" s="193">
        <v>1</v>
      </c>
      <c r="I276" s="194"/>
      <c r="J276" s="195">
        <f>ROUND(I276*H276,2)</f>
        <v>0</v>
      </c>
      <c r="K276" s="196"/>
      <c r="L276" s="38"/>
      <c r="M276" s="197" t="s">
        <v>1</v>
      </c>
      <c r="N276" s="198" t="s">
        <v>38</v>
      </c>
      <c r="O276" s="70"/>
      <c r="P276" s="199">
        <f>O276*H276</f>
        <v>0</v>
      </c>
      <c r="Q276" s="199">
        <v>0</v>
      </c>
      <c r="R276" s="199">
        <f>Q276*H276</f>
        <v>0</v>
      </c>
      <c r="S276" s="199">
        <v>0</v>
      </c>
      <c r="T276" s="20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01" t="s">
        <v>176</v>
      </c>
      <c r="AT276" s="201" t="s">
        <v>138</v>
      </c>
      <c r="AU276" s="201" t="s">
        <v>81</v>
      </c>
      <c r="AY276" s="16" t="s">
        <v>137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16" t="s">
        <v>77</v>
      </c>
      <c r="BK276" s="202">
        <f>ROUND(I276*H276,2)</f>
        <v>0</v>
      </c>
      <c r="BL276" s="16" t="s">
        <v>176</v>
      </c>
      <c r="BM276" s="201" t="s">
        <v>749</v>
      </c>
    </row>
    <row r="277" spans="1:65" s="12" customFormat="1" ht="12.75">
      <c r="B277" s="175"/>
      <c r="C277" s="176"/>
      <c r="D277" s="177" t="s">
        <v>72</v>
      </c>
      <c r="E277" s="226" t="s">
        <v>750</v>
      </c>
      <c r="F277" s="226" t="s">
        <v>751</v>
      </c>
      <c r="G277" s="176"/>
      <c r="H277" s="176"/>
      <c r="I277" s="179"/>
      <c r="J277" s="227">
        <f>BK277</f>
        <v>0</v>
      </c>
      <c r="K277" s="176"/>
      <c r="L277" s="181"/>
      <c r="M277" s="182"/>
      <c r="N277" s="183"/>
      <c r="O277" s="183"/>
      <c r="P277" s="184">
        <f>SUM(P278:P279)</f>
        <v>0</v>
      </c>
      <c r="Q277" s="183"/>
      <c r="R277" s="184">
        <f>SUM(R278:R279)</f>
        <v>0</v>
      </c>
      <c r="S277" s="183"/>
      <c r="T277" s="185">
        <f>SUM(T278:T279)</f>
        <v>0</v>
      </c>
      <c r="AR277" s="186" t="s">
        <v>81</v>
      </c>
      <c r="AT277" s="187" t="s">
        <v>72</v>
      </c>
      <c r="AU277" s="187" t="s">
        <v>77</v>
      </c>
      <c r="AY277" s="186" t="s">
        <v>137</v>
      </c>
      <c r="BK277" s="188">
        <f>SUM(BK278:BK279)</f>
        <v>0</v>
      </c>
    </row>
    <row r="278" spans="1:65" s="2" customFormat="1" ht="24">
      <c r="A278" s="33"/>
      <c r="B278" s="34"/>
      <c r="C278" s="189">
        <v>119</v>
      </c>
      <c r="D278" s="189" t="s">
        <v>138</v>
      </c>
      <c r="E278" s="190" t="s">
        <v>752</v>
      </c>
      <c r="F278" s="191" t="s">
        <v>753</v>
      </c>
      <c r="G278" s="192" t="s">
        <v>425</v>
      </c>
      <c r="H278" s="193">
        <v>55</v>
      </c>
      <c r="I278" s="194"/>
      <c r="J278" s="195">
        <f>ROUND(I278*H278,2)</f>
        <v>0</v>
      </c>
      <c r="K278" s="196"/>
      <c r="L278" s="38"/>
      <c r="M278" s="197" t="s">
        <v>1</v>
      </c>
      <c r="N278" s="198" t="s">
        <v>38</v>
      </c>
      <c r="O278" s="70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201" t="s">
        <v>176</v>
      </c>
      <c r="AT278" s="201" t="s">
        <v>138</v>
      </c>
      <c r="AU278" s="201" t="s">
        <v>81</v>
      </c>
      <c r="AY278" s="16" t="s">
        <v>137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6" t="s">
        <v>77</v>
      </c>
      <c r="BK278" s="202">
        <f>ROUND(I278*H278,2)</f>
        <v>0</v>
      </c>
      <c r="BL278" s="16" t="s">
        <v>176</v>
      </c>
      <c r="BM278" s="201" t="s">
        <v>754</v>
      </c>
    </row>
    <row r="279" spans="1:65" s="2" customFormat="1" ht="24">
      <c r="A279" s="33"/>
      <c r="B279" s="34"/>
      <c r="C279" s="233">
        <v>120</v>
      </c>
      <c r="D279" s="233" t="s">
        <v>328</v>
      </c>
      <c r="E279" s="234" t="s">
        <v>755</v>
      </c>
      <c r="F279" s="235" t="s">
        <v>756</v>
      </c>
      <c r="G279" s="236" t="s">
        <v>410</v>
      </c>
      <c r="H279" s="237">
        <v>1</v>
      </c>
      <c r="I279" s="238"/>
      <c r="J279" s="239">
        <f>ROUND(I279*H279,2)</f>
        <v>0</v>
      </c>
      <c r="K279" s="240"/>
      <c r="L279" s="241"/>
      <c r="M279" s="242" t="s">
        <v>1</v>
      </c>
      <c r="N279" s="243" t="s">
        <v>38</v>
      </c>
      <c r="O279" s="70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01" t="s">
        <v>216</v>
      </c>
      <c r="AT279" s="201" t="s">
        <v>328</v>
      </c>
      <c r="AU279" s="201" t="s">
        <v>81</v>
      </c>
      <c r="AY279" s="16" t="s">
        <v>137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6" t="s">
        <v>77</v>
      </c>
      <c r="BK279" s="202">
        <f>ROUND(I279*H279,2)</f>
        <v>0</v>
      </c>
      <c r="BL279" s="16" t="s">
        <v>176</v>
      </c>
      <c r="BM279" s="201" t="s">
        <v>757</v>
      </c>
    </row>
    <row r="280" spans="1:65" s="12" customFormat="1" ht="12.75">
      <c r="B280" s="175"/>
      <c r="C280" s="176"/>
      <c r="D280" s="177" t="s">
        <v>72</v>
      </c>
      <c r="E280" s="226" t="s">
        <v>758</v>
      </c>
      <c r="F280" s="226" t="s">
        <v>759</v>
      </c>
      <c r="G280" s="176"/>
      <c r="H280" s="176"/>
      <c r="I280" s="179"/>
      <c r="J280" s="227">
        <f>BK280</f>
        <v>0</v>
      </c>
      <c r="K280" s="176"/>
      <c r="L280" s="181"/>
      <c r="M280" s="182"/>
      <c r="N280" s="183"/>
      <c r="O280" s="183"/>
      <c r="P280" s="184">
        <f>SUM(P281:P282)</f>
        <v>0</v>
      </c>
      <c r="Q280" s="183"/>
      <c r="R280" s="184">
        <f>SUM(R281:R282)</f>
        <v>0</v>
      </c>
      <c r="S280" s="183"/>
      <c r="T280" s="185">
        <f>SUM(T281:T282)</f>
        <v>0</v>
      </c>
      <c r="AR280" s="186" t="s">
        <v>81</v>
      </c>
      <c r="AT280" s="187" t="s">
        <v>72</v>
      </c>
      <c r="AU280" s="187" t="s">
        <v>77</v>
      </c>
      <c r="AY280" s="186" t="s">
        <v>137</v>
      </c>
      <c r="BK280" s="188">
        <f>SUM(BK281:BK282)</f>
        <v>0</v>
      </c>
    </row>
    <row r="281" spans="1:65" s="2" customFormat="1" ht="24">
      <c r="A281" s="33"/>
      <c r="B281" s="34"/>
      <c r="C281" s="189">
        <v>121</v>
      </c>
      <c r="D281" s="189" t="s">
        <v>138</v>
      </c>
      <c r="E281" s="190" t="s">
        <v>760</v>
      </c>
      <c r="F281" s="191" t="s">
        <v>761</v>
      </c>
      <c r="G281" s="192" t="s">
        <v>141</v>
      </c>
      <c r="H281" s="193">
        <v>5</v>
      </c>
      <c r="I281" s="194"/>
      <c r="J281" s="195">
        <f>ROUND(I281*H281,2)</f>
        <v>0</v>
      </c>
      <c r="K281" s="196"/>
      <c r="L281" s="38"/>
      <c r="M281" s="197" t="s">
        <v>1</v>
      </c>
      <c r="N281" s="198" t="s">
        <v>38</v>
      </c>
      <c r="O281" s="70"/>
      <c r="P281" s="199">
        <f>O281*H281</f>
        <v>0</v>
      </c>
      <c r="Q281" s="199">
        <v>0</v>
      </c>
      <c r="R281" s="199">
        <f>Q281*H281</f>
        <v>0</v>
      </c>
      <c r="S281" s="199">
        <v>0</v>
      </c>
      <c r="T281" s="20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01" t="s">
        <v>176</v>
      </c>
      <c r="AT281" s="201" t="s">
        <v>138</v>
      </c>
      <c r="AU281" s="201" t="s">
        <v>81</v>
      </c>
      <c r="AY281" s="16" t="s">
        <v>137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16" t="s">
        <v>77</v>
      </c>
      <c r="BK281" s="202">
        <f>ROUND(I281*H281,2)</f>
        <v>0</v>
      </c>
      <c r="BL281" s="16" t="s">
        <v>176</v>
      </c>
      <c r="BM281" s="201" t="s">
        <v>762</v>
      </c>
    </row>
    <row r="282" spans="1:65" s="2" customFormat="1" ht="24">
      <c r="A282" s="33"/>
      <c r="B282" s="34"/>
      <c r="C282" s="189">
        <v>122</v>
      </c>
      <c r="D282" s="189" t="s">
        <v>138</v>
      </c>
      <c r="E282" s="190" t="s">
        <v>763</v>
      </c>
      <c r="F282" s="191" t="s">
        <v>764</v>
      </c>
      <c r="G282" s="192" t="s">
        <v>160</v>
      </c>
      <c r="H282" s="193">
        <v>10</v>
      </c>
      <c r="I282" s="194"/>
      <c r="J282" s="195">
        <f>ROUND(I282*H282,2)</f>
        <v>0</v>
      </c>
      <c r="K282" s="196"/>
      <c r="L282" s="38"/>
      <c r="M282" s="197" t="s">
        <v>1</v>
      </c>
      <c r="N282" s="198" t="s">
        <v>38</v>
      </c>
      <c r="O282" s="70"/>
      <c r="P282" s="199">
        <f>O282*H282</f>
        <v>0</v>
      </c>
      <c r="Q282" s="199">
        <v>0</v>
      </c>
      <c r="R282" s="199">
        <f>Q282*H282</f>
        <v>0</v>
      </c>
      <c r="S282" s="199">
        <v>0</v>
      </c>
      <c r="T282" s="200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01" t="s">
        <v>176</v>
      </c>
      <c r="AT282" s="201" t="s">
        <v>138</v>
      </c>
      <c r="AU282" s="201" t="s">
        <v>81</v>
      </c>
      <c r="AY282" s="16" t="s">
        <v>137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16" t="s">
        <v>77</v>
      </c>
      <c r="BK282" s="202">
        <f>ROUND(I282*H282,2)</f>
        <v>0</v>
      </c>
      <c r="BL282" s="16" t="s">
        <v>176</v>
      </c>
      <c r="BM282" s="201" t="s">
        <v>765</v>
      </c>
    </row>
    <row r="283" spans="1:65" s="12" customFormat="1" ht="12.75">
      <c r="B283" s="175"/>
      <c r="C283" s="176"/>
      <c r="D283" s="177" t="s">
        <v>72</v>
      </c>
      <c r="E283" s="226" t="s">
        <v>766</v>
      </c>
      <c r="F283" s="226" t="s">
        <v>767</v>
      </c>
      <c r="G283" s="176"/>
      <c r="H283" s="176"/>
      <c r="I283" s="179"/>
      <c r="J283" s="227">
        <f>BK283</f>
        <v>0</v>
      </c>
      <c r="K283" s="176"/>
      <c r="L283" s="181"/>
      <c r="M283" s="182"/>
      <c r="N283" s="183"/>
      <c r="O283" s="183"/>
      <c r="P283" s="184">
        <f>SUM(P284:P285)</f>
        <v>0</v>
      </c>
      <c r="Q283" s="183"/>
      <c r="R283" s="184">
        <f>SUM(R284:R285)</f>
        <v>0</v>
      </c>
      <c r="S283" s="183"/>
      <c r="T283" s="185">
        <f>SUM(T284:T285)</f>
        <v>0</v>
      </c>
      <c r="AR283" s="186" t="s">
        <v>81</v>
      </c>
      <c r="AT283" s="187" t="s">
        <v>72</v>
      </c>
      <c r="AU283" s="187" t="s">
        <v>77</v>
      </c>
      <c r="AY283" s="186" t="s">
        <v>137</v>
      </c>
      <c r="BK283" s="188">
        <f>SUM(BK284:BK285)</f>
        <v>0</v>
      </c>
    </row>
    <row r="284" spans="1:65" s="2" customFormat="1" ht="24">
      <c r="A284" s="33"/>
      <c r="B284" s="34"/>
      <c r="C284" s="189">
        <v>123</v>
      </c>
      <c r="D284" s="189" t="s">
        <v>138</v>
      </c>
      <c r="E284" s="190" t="s">
        <v>768</v>
      </c>
      <c r="F284" s="191" t="s">
        <v>769</v>
      </c>
      <c r="G284" s="192" t="s">
        <v>141</v>
      </c>
      <c r="H284" s="193">
        <v>60</v>
      </c>
      <c r="I284" s="194"/>
      <c r="J284" s="195">
        <f>ROUND(I284*H284,2)</f>
        <v>0</v>
      </c>
      <c r="K284" s="196"/>
      <c r="L284" s="38"/>
      <c r="M284" s="197" t="s">
        <v>1</v>
      </c>
      <c r="N284" s="198" t="s">
        <v>38</v>
      </c>
      <c r="O284" s="70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01" t="s">
        <v>176</v>
      </c>
      <c r="AT284" s="201" t="s">
        <v>138</v>
      </c>
      <c r="AU284" s="201" t="s">
        <v>81</v>
      </c>
      <c r="AY284" s="16" t="s">
        <v>137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6" t="s">
        <v>77</v>
      </c>
      <c r="BK284" s="202">
        <f>ROUND(I284*H284,2)</f>
        <v>0</v>
      </c>
      <c r="BL284" s="16" t="s">
        <v>176</v>
      </c>
      <c r="BM284" s="201" t="s">
        <v>770</v>
      </c>
    </row>
    <row r="285" spans="1:65" s="2" customFormat="1" ht="12">
      <c r="A285" s="33"/>
      <c r="B285" s="34"/>
      <c r="C285" s="189">
        <v>124</v>
      </c>
      <c r="D285" s="189" t="s">
        <v>138</v>
      </c>
      <c r="E285" s="190" t="s">
        <v>771</v>
      </c>
      <c r="F285" s="191" t="s">
        <v>772</v>
      </c>
      <c r="G285" s="192" t="s">
        <v>141</v>
      </c>
      <c r="H285" s="193">
        <v>60</v>
      </c>
      <c r="I285" s="194"/>
      <c r="J285" s="195">
        <f>ROUND(I285*H285,2)</f>
        <v>0</v>
      </c>
      <c r="K285" s="196"/>
      <c r="L285" s="38"/>
      <c r="M285" s="197" t="s">
        <v>1</v>
      </c>
      <c r="N285" s="198" t="s">
        <v>38</v>
      </c>
      <c r="O285" s="70"/>
      <c r="P285" s="199">
        <f>O285*H285</f>
        <v>0</v>
      </c>
      <c r="Q285" s="199">
        <v>0</v>
      </c>
      <c r="R285" s="199">
        <f>Q285*H285</f>
        <v>0</v>
      </c>
      <c r="S285" s="199">
        <v>0</v>
      </c>
      <c r="T285" s="20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01" t="s">
        <v>176</v>
      </c>
      <c r="AT285" s="201" t="s">
        <v>138</v>
      </c>
      <c r="AU285" s="201" t="s">
        <v>81</v>
      </c>
      <c r="AY285" s="16" t="s">
        <v>137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16" t="s">
        <v>77</v>
      </c>
      <c r="BK285" s="202">
        <f>ROUND(I285*H285,2)</f>
        <v>0</v>
      </c>
      <c r="BL285" s="16" t="s">
        <v>176</v>
      </c>
      <c r="BM285" s="201" t="s">
        <v>773</v>
      </c>
    </row>
    <row r="286" spans="1:65" s="12" customFormat="1" ht="12.75">
      <c r="B286" s="175"/>
      <c r="C286" s="176"/>
      <c r="D286" s="177" t="s">
        <v>72</v>
      </c>
      <c r="E286" s="226" t="s">
        <v>328</v>
      </c>
      <c r="F286" s="226" t="s">
        <v>774</v>
      </c>
      <c r="G286" s="176"/>
      <c r="H286" s="176"/>
      <c r="I286" s="179"/>
      <c r="J286" s="227">
        <f>BK286</f>
        <v>0</v>
      </c>
      <c r="K286" s="176"/>
      <c r="L286" s="181"/>
      <c r="M286" s="182"/>
      <c r="N286" s="183"/>
      <c r="O286" s="183"/>
      <c r="P286" s="184">
        <f>P287</f>
        <v>0</v>
      </c>
      <c r="Q286" s="183"/>
      <c r="R286" s="184">
        <f>R287</f>
        <v>0</v>
      </c>
      <c r="S286" s="183"/>
      <c r="T286" s="185">
        <f>T287</f>
        <v>0</v>
      </c>
      <c r="AR286" s="186" t="s">
        <v>87</v>
      </c>
      <c r="AT286" s="187" t="s">
        <v>72</v>
      </c>
      <c r="AU286" s="187" t="s">
        <v>77</v>
      </c>
      <c r="AY286" s="186" t="s">
        <v>137</v>
      </c>
      <c r="BK286" s="188">
        <f>BK287</f>
        <v>0</v>
      </c>
    </row>
    <row r="287" spans="1:65" s="2" customFormat="1" ht="24">
      <c r="A287" s="33"/>
      <c r="B287" s="34"/>
      <c r="C287" s="189">
        <v>125</v>
      </c>
      <c r="D287" s="189" t="s">
        <v>138</v>
      </c>
      <c r="E287" s="190" t="s">
        <v>492</v>
      </c>
      <c r="F287" s="191" t="s">
        <v>775</v>
      </c>
      <c r="G287" s="192" t="s">
        <v>410</v>
      </c>
      <c r="H287" s="193">
        <v>1</v>
      </c>
      <c r="I287" s="194"/>
      <c r="J287" s="195">
        <f>ROUND(I287*H287,2)</f>
        <v>0</v>
      </c>
      <c r="K287" s="196"/>
      <c r="L287" s="38"/>
      <c r="M287" s="228" t="s">
        <v>1</v>
      </c>
      <c r="N287" s="229" t="s">
        <v>38</v>
      </c>
      <c r="O287" s="230"/>
      <c r="P287" s="231">
        <f>O287*H287</f>
        <v>0</v>
      </c>
      <c r="Q287" s="231">
        <v>0</v>
      </c>
      <c r="R287" s="231">
        <f>Q287*H287</f>
        <v>0</v>
      </c>
      <c r="S287" s="231">
        <v>0</v>
      </c>
      <c r="T287" s="23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201" t="s">
        <v>276</v>
      </c>
      <c r="AT287" s="201" t="s">
        <v>138</v>
      </c>
      <c r="AU287" s="201" t="s">
        <v>81</v>
      </c>
      <c r="AY287" s="16" t="s">
        <v>137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16" t="s">
        <v>77</v>
      </c>
      <c r="BK287" s="202">
        <f>ROUND(I287*H287,2)</f>
        <v>0</v>
      </c>
      <c r="BL287" s="16" t="s">
        <v>276</v>
      </c>
      <c r="BM287" s="201" t="s">
        <v>776</v>
      </c>
    </row>
    <row r="288" spans="1:65" s="2" customFormat="1">
      <c r="A288" s="33"/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38"/>
      <c r="M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</row>
  </sheetData>
  <sheetProtection password="835E" sheet="1" objects="1" scenarios="1" formatColumns="0" formatRows="0" autoFilter="0"/>
  <autoFilter ref="C142:K287" xr:uid="{00000000-0009-0000-0000-000003000000}"/>
  <mergeCells count="15">
    <mergeCell ref="E129:H129"/>
    <mergeCell ref="E133:H133"/>
    <mergeCell ref="E131:H131"/>
    <mergeCell ref="E135:H13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28"/>
  <sheetViews>
    <sheetView showGridLines="0" workbookViewId="0">
      <selection activeCell="E20" sqref="E20:H20"/>
    </sheetView>
  </sheetViews>
  <sheetFormatPr defaultRowHeight="11.25"/>
  <cols>
    <col min="1" max="1" width="8.33203125" style="1" customWidth="1"/>
    <col min="2" max="2" width="1.1640625" style="1" customWidth="1"/>
    <col min="3" max="3" width="4.6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94</v>
      </c>
    </row>
    <row r="3" spans="1:46" s="1" customForma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1:46" s="1" customFormat="1" ht="18">
      <c r="B4" s="19"/>
      <c r="D4" s="116" t="s">
        <v>98</v>
      </c>
      <c r="L4" s="19"/>
      <c r="M4" s="117" t="s">
        <v>10</v>
      </c>
      <c r="AT4" s="16" t="s">
        <v>4</v>
      </c>
    </row>
    <row r="5" spans="1:46" s="1" customFormat="1">
      <c r="B5" s="19"/>
      <c r="L5" s="19"/>
    </row>
    <row r="6" spans="1:46" s="1" customFormat="1" ht="12.75">
      <c r="B6" s="19"/>
      <c r="D6" s="118" t="s">
        <v>16</v>
      </c>
      <c r="L6" s="19"/>
    </row>
    <row r="7" spans="1:46" s="1" customFormat="1" ht="12.75">
      <c r="B7" s="19"/>
      <c r="E7" s="298" t="str">
        <f>'Rekapitulace stavby'!K6</f>
        <v>Stavební úpravy a přístavba budovy, Palackého 440, Šťáhlavy</v>
      </c>
      <c r="F7" s="299"/>
      <c r="G7" s="299"/>
      <c r="H7" s="299"/>
      <c r="L7" s="19"/>
    </row>
    <row r="8" spans="1:46" s="1" customFormat="1" ht="12.75">
      <c r="B8" s="19"/>
      <c r="D8" s="118" t="s">
        <v>99</v>
      </c>
      <c r="L8" s="19"/>
    </row>
    <row r="9" spans="1:46" s="2" customFormat="1">
      <c r="A9" s="33"/>
      <c r="B9" s="38"/>
      <c r="C9" s="33"/>
      <c r="D9" s="33"/>
      <c r="E9" s="298" t="s">
        <v>777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.75">
      <c r="A10" s="33"/>
      <c r="B10" s="38"/>
      <c r="C10" s="33"/>
      <c r="D10" s="118" t="s">
        <v>101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>
      <c r="A11" s="33"/>
      <c r="B11" s="38"/>
      <c r="C11" s="33"/>
      <c r="D11" s="33"/>
      <c r="E11" s="301" t="s">
        <v>778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.75">
      <c r="A13" s="33"/>
      <c r="B13" s="38"/>
      <c r="C13" s="33"/>
      <c r="D13" s="118" t="s">
        <v>18</v>
      </c>
      <c r="E13" s="33"/>
      <c r="F13" s="108" t="s">
        <v>1</v>
      </c>
      <c r="G13" s="33"/>
      <c r="H13" s="33"/>
      <c r="I13" s="118" t="s">
        <v>19</v>
      </c>
      <c r="J13" s="108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.75">
      <c r="A14" s="33"/>
      <c r="B14" s="38"/>
      <c r="C14" s="33"/>
      <c r="D14" s="118" t="s">
        <v>20</v>
      </c>
      <c r="E14" s="33"/>
      <c r="F14" s="108" t="s">
        <v>21</v>
      </c>
      <c r="G14" s="33"/>
      <c r="H14" s="33"/>
      <c r="I14" s="118" t="s">
        <v>22</v>
      </c>
      <c r="J14" s="119" t="str">
        <f>'Rekapitulace stavby'!AN8</f>
        <v>Vyplň údaj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.75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8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75">
      <c r="A17" s="33"/>
      <c r="B17" s="38"/>
      <c r="C17" s="33"/>
      <c r="D17" s="33"/>
      <c r="E17" s="108" t="str">
        <f>IF('Rekapitulace stavby'!E11="","",'Rekapitulace stavby'!E11)</f>
        <v>Obec Šťáhlavy</v>
      </c>
      <c r="F17" s="33"/>
      <c r="G17" s="33"/>
      <c r="H17" s="33"/>
      <c r="I17" s="118" t="s">
        <v>26</v>
      </c>
      <c r="J17" s="108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.75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75">
      <c r="A20" s="33"/>
      <c r="B20" s="38"/>
      <c r="C20" s="33"/>
      <c r="D20" s="33"/>
      <c r="E20" s="302" t="str">
        <f>'Rekapitulace stavby'!E14</f>
        <v>Vyplň údaj</v>
      </c>
      <c r="F20" s="303"/>
      <c r="G20" s="303"/>
      <c r="H20" s="303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.75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8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75">
      <c r="A23" s="33"/>
      <c r="B23" s="38"/>
      <c r="C23" s="33"/>
      <c r="D23" s="33"/>
      <c r="E23" s="108" t="str">
        <f>IF('Rekapitulace stavby'!E17="","",'Rekapitulace stavby'!E17)</f>
        <v xml:space="preserve"> </v>
      </c>
      <c r="F23" s="33"/>
      <c r="G23" s="33"/>
      <c r="H23" s="33"/>
      <c r="I23" s="118" t="s">
        <v>26</v>
      </c>
      <c r="J23" s="108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.75">
      <c r="A25" s="33"/>
      <c r="B25" s="38"/>
      <c r="C25" s="33"/>
      <c r="D25" s="118" t="s">
        <v>31</v>
      </c>
      <c r="E25" s="33"/>
      <c r="F25" s="33"/>
      <c r="G25" s="33"/>
      <c r="H25" s="33"/>
      <c r="I25" s="118" t="s">
        <v>24</v>
      </c>
      <c r="J25" s="108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75">
      <c r="A26" s="33"/>
      <c r="B26" s="38"/>
      <c r="C26" s="33"/>
      <c r="D26" s="33"/>
      <c r="E26" s="108" t="str">
        <f>IF('Rekapitulace stavby'!E20="","",'Rekapitulace stavby'!E20)</f>
        <v xml:space="preserve"> </v>
      </c>
      <c r="F26" s="33"/>
      <c r="G26" s="33"/>
      <c r="H26" s="33"/>
      <c r="I26" s="118" t="s">
        <v>26</v>
      </c>
      <c r="J26" s="108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.75">
      <c r="A28" s="33"/>
      <c r="B28" s="38"/>
      <c r="C28" s="33"/>
      <c r="D28" s="118" t="s">
        <v>32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2.75">
      <c r="A29" s="120"/>
      <c r="B29" s="121"/>
      <c r="C29" s="120"/>
      <c r="D29" s="120"/>
      <c r="E29" s="304" t="s">
        <v>1</v>
      </c>
      <c r="F29" s="304"/>
      <c r="G29" s="304"/>
      <c r="H29" s="304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5.75">
      <c r="A32" s="33"/>
      <c r="B32" s="38"/>
      <c r="C32" s="33"/>
      <c r="D32" s="124" t="s">
        <v>33</v>
      </c>
      <c r="E32" s="33"/>
      <c r="F32" s="33"/>
      <c r="G32" s="33"/>
      <c r="H32" s="33"/>
      <c r="I32" s="33"/>
      <c r="J32" s="125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2.75">
      <c r="A34" s="33"/>
      <c r="B34" s="38"/>
      <c r="C34" s="33"/>
      <c r="D34" s="33"/>
      <c r="E34" s="33"/>
      <c r="F34" s="126" t="s">
        <v>35</v>
      </c>
      <c r="G34" s="33"/>
      <c r="H34" s="33"/>
      <c r="I34" s="126" t="s">
        <v>34</v>
      </c>
      <c r="J34" s="126" t="s">
        <v>36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2.75">
      <c r="A35" s="33"/>
      <c r="B35" s="38"/>
      <c r="C35" s="33"/>
      <c r="D35" s="127" t="s">
        <v>37</v>
      </c>
      <c r="E35" s="118" t="s">
        <v>38</v>
      </c>
      <c r="F35" s="128">
        <f>J32</f>
        <v>0</v>
      </c>
      <c r="G35" s="33"/>
      <c r="H35" s="33"/>
      <c r="I35" s="129">
        <v>0.21</v>
      </c>
      <c r="J35" s="128">
        <f>F35*I35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2.75">
      <c r="A36" s="33"/>
      <c r="B36" s="38"/>
      <c r="C36" s="33"/>
      <c r="D36" s="33"/>
      <c r="E36" s="118" t="s">
        <v>39</v>
      </c>
      <c r="F36" s="128">
        <f>ROUND((SUM(BF146:BF427)),  2)</f>
        <v>0</v>
      </c>
      <c r="G36" s="33"/>
      <c r="H36" s="33"/>
      <c r="I36" s="129">
        <v>0.15</v>
      </c>
      <c r="J36" s="128">
        <f>ROUND(((SUM(BF146:BF427))*I36),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2.75">
      <c r="A37" s="33"/>
      <c r="B37" s="38"/>
      <c r="C37" s="33"/>
      <c r="D37" s="33"/>
      <c r="E37" s="118" t="s">
        <v>40</v>
      </c>
      <c r="F37" s="128">
        <f>ROUND((SUM(BG146:BG427)),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.75">
      <c r="A38" s="33"/>
      <c r="B38" s="38"/>
      <c r="C38" s="33"/>
      <c r="D38" s="33"/>
      <c r="E38" s="118" t="s">
        <v>41</v>
      </c>
      <c r="F38" s="128">
        <f>ROUND((SUM(BH146:BH427)),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2.75">
      <c r="A39" s="33"/>
      <c r="B39" s="38"/>
      <c r="C39" s="33"/>
      <c r="D39" s="33"/>
      <c r="E39" s="118" t="s">
        <v>42</v>
      </c>
      <c r="F39" s="128">
        <f>ROUND((SUM(BI146:BI427)),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5.75">
      <c r="A41" s="33"/>
      <c r="B41" s="38"/>
      <c r="C41" s="130"/>
      <c r="D41" s="131" t="s">
        <v>43</v>
      </c>
      <c r="E41" s="132"/>
      <c r="F41" s="132"/>
      <c r="G41" s="133" t="s">
        <v>44</v>
      </c>
      <c r="H41" s="134" t="s">
        <v>45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>
      <c r="B43" s="19"/>
      <c r="L43" s="19"/>
    </row>
    <row r="44" spans="1:31" s="1" customFormat="1">
      <c r="B44" s="19"/>
      <c r="L44" s="19"/>
    </row>
    <row r="45" spans="1:31" s="1" customFormat="1">
      <c r="B45" s="19"/>
      <c r="L45" s="19"/>
    </row>
    <row r="46" spans="1:31" s="1" customFormat="1">
      <c r="B46" s="19"/>
      <c r="L46" s="19"/>
    </row>
    <row r="47" spans="1:31" s="1" customFormat="1">
      <c r="B47" s="19"/>
      <c r="L47" s="19"/>
    </row>
    <row r="48" spans="1:31" s="1" customFormat="1">
      <c r="B48" s="19"/>
      <c r="L48" s="19"/>
    </row>
    <row r="49" spans="1:31" s="1" customFormat="1">
      <c r="B49" s="19"/>
      <c r="L49" s="19"/>
    </row>
    <row r="50" spans="1:31" s="2" customFormat="1" ht="12.75">
      <c r="B50" s="50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8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75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.75">
      <c r="A85" s="33"/>
      <c r="B85" s="34"/>
      <c r="C85" s="35"/>
      <c r="D85" s="35"/>
      <c r="E85" s="296" t="str">
        <f>E7</f>
        <v>Stavební úpravy a přístavba budovy, Palackého 440, Šťáhlavy</v>
      </c>
      <c r="F85" s="297"/>
      <c r="G85" s="297"/>
      <c r="H85" s="29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.75">
      <c r="B86" s="20"/>
      <c r="C86" s="28" t="s">
        <v>99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>
      <c r="A87" s="33"/>
      <c r="B87" s="34"/>
      <c r="C87" s="35"/>
      <c r="D87" s="35"/>
      <c r="E87" s="296" t="s">
        <v>777</v>
      </c>
      <c r="F87" s="295"/>
      <c r="G87" s="295"/>
      <c r="H87" s="29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.75">
      <c r="A88" s="33"/>
      <c r="B88" s="34"/>
      <c r="C88" s="28" t="s">
        <v>101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>
      <c r="A89" s="33"/>
      <c r="B89" s="34"/>
      <c r="C89" s="35"/>
      <c r="D89" s="35"/>
      <c r="E89" s="254" t="str">
        <f>E11</f>
        <v>2.1 - Stavební řešení</v>
      </c>
      <c r="F89" s="295"/>
      <c r="G89" s="295"/>
      <c r="H89" s="295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.75">
      <c r="A91" s="33"/>
      <c r="B91" s="34"/>
      <c r="C91" s="28" t="s">
        <v>20</v>
      </c>
      <c r="D91" s="35"/>
      <c r="E91" s="35"/>
      <c r="F91" s="26" t="str">
        <f>F14</f>
        <v xml:space="preserve"> </v>
      </c>
      <c r="G91" s="35"/>
      <c r="H91" s="35"/>
      <c r="I91" s="28" t="s">
        <v>22</v>
      </c>
      <c r="J91" s="65" t="str">
        <f>IF(J14="","",J14)</f>
        <v>Vyplň údaj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.75">
      <c r="A93" s="33"/>
      <c r="B93" s="34"/>
      <c r="C93" s="28" t="s">
        <v>23</v>
      </c>
      <c r="D93" s="35"/>
      <c r="E93" s="35"/>
      <c r="F93" s="26" t="str">
        <f>E17</f>
        <v>Obec Šťáhlavy</v>
      </c>
      <c r="G93" s="35"/>
      <c r="H93" s="35"/>
      <c r="I93" s="28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2.75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2">
      <c r="A96" s="33"/>
      <c r="B96" s="34"/>
      <c r="C96" s="148" t="s">
        <v>104</v>
      </c>
      <c r="D96" s="149"/>
      <c r="E96" s="149"/>
      <c r="F96" s="149"/>
      <c r="G96" s="149"/>
      <c r="H96" s="149"/>
      <c r="I96" s="149"/>
      <c r="J96" s="150" t="s">
        <v>105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15.75">
      <c r="A98" s="33"/>
      <c r="B98" s="34"/>
      <c r="C98" s="151" t="s">
        <v>106</v>
      </c>
      <c r="D98" s="35"/>
      <c r="E98" s="35"/>
      <c r="F98" s="35"/>
      <c r="G98" s="35"/>
      <c r="H98" s="35"/>
      <c r="I98" s="35"/>
      <c r="J98" s="83">
        <f>SUM(J99:J122)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107</v>
      </c>
    </row>
    <row r="99" spans="1:47" s="9" customFormat="1" ht="15">
      <c r="B99" s="152"/>
      <c r="C99" s="153"/>
      <c r="D99" s="154" t="s">
        <v>779</v>
      </c>
      <c r="E99" s="155"/>
      <c r="F99" s="155"/>
      <c r="G99" s="155"/>
      <c r="H99" s="155"/>
      <c r="I99" s="155"/>
      <c r="J99" s="156">
        <f>J147</f>
        <v>0</v>
      </c>
      <c r="K99" s="153"/>
      <c r="L99" s="157"/>
    </row>
    <row r="100" spans="1:47" s="9" customFormat="1" ht="15">
      <c r="B100" s="152"/>
      <c r="C100" s="153"/>
      <c r="D100" s="154" t="s">
        <v>780</v>
      </c>
      <c r="E100" s="155"/>
      <c r="F100" s="155"/>
      <c r="G100" s="155"/>
      <c r="H100" s="155"/>
      <c r="I100" s="155"/>
      <c r="J100" s="156">
        <f>J167</f>
        <v>0</v>
      </c>
      <c r="K100" s="153"/>
      <c r="L100" s="157"/>
    </row>
    <row r="101" spans="1:47" s="9" customFormat="1" ht="15">
      <c r="B101" s="152"/>
      <c r="C101" s="153"/>
      <c r="D101" s="154" t="s">
        <v>781</v>
      </c>
      <c r="E101" s="155"/>
      <c r="F101" s="155"/>
      <c r="G101" s="155"/>
      <c r="H101" s="155"/>
      <c r="I101" s="155"/>
      <c r="J101" s="156">
        <f>J184</f>
        <v>0</v>
      </c>
      <c r="K101" s="153"/>
      <c r="L101" s="157"/>
    </row>
    <row r="102" spans="1:47" s="9" customFormat="1" ht="15">
      <c r="B102" s="152"/>
      <c r="C102" s="153"/>
      <c r="D102" s="154" t="s">
        <v>782</v>
      </c>
      <c r="E102" s="155"/>
      <c r="F102" s="155"/>
      <c r="G102" s="155"/>
      <c r="H102" s="155"/>
      <c r="I102" s="155"/>
      <c r="J102" s="156">
        <f>J215</f>
        <v>0</v>
      </c>
      <c r="K102" s="153"/>
      <c r="L102" s="157"/>
    </row>
    <row r="103" spans="1:47" s="9" customFormat="1" ht="15">
      <c r="B103" s="152"/>
      <c r="C103" s="153"/>
      <c r="D103" s="154" t="s">
        <v>783</v>
      </c>
      <c r="E103" s="155"/>
      <c r="F103" s="155"/>
      <c r="G103" s="155"/>
      <c r="H103" s="155"/>
      <c r="I103" s="155"/>
      <c r="J103" s="156">
        <f>J228</f>
        <v>0</v>
      </c>
      <c r="K103" s="153"/>
      <c r="L103" s="157"/>
    </row>
    <row r="104" spans="1:47" s="9" customFormat="1" ht="15">
      <c r="B104" s="152"/>
      <c r="C104" s="153"/>
      <c r="D104" s="154" t="s">
        <v>784</v>
      </c>
      <c r="E104" s="155"/>
      <c r="F104" s="155"/>
      <c r="G104" s="155"/>
      <c r="H104" s="155"/>
      <c r="I104" s="155"/>
      <c r="J104" s="156">
        <f>J256</f>
        <v>0</v>
      </c>
      <c r="K104" s="153"/>
      <c r="L104" s="157"/>
    </row>
    <row r="105" spans="1:47" s="9" customFormat="1" ht="15">
      <c r="B105" s="152"/>
      <c r="C105" s="153"/>
      <c r="D105" s="154" t="s">
        <v>785</v>
      </c>
      <c r="E105" s="155"/>
      <c r="F105" s="155"/>
      <c r="G105" s="155"/>
      <c r="H105" s="155"/>
      <c r="I105" s="155"/>
      <c r="J105" s="156">
        <f>J283</f>
        <v>0</v>
      </c>
      <c r="K105" s="153"/>
      <c r="L105" s="157"/>
    </row>
    <row r="106" spans="1:47" s="9" customFormat="1" ht="15">
      <c r="B106" s="152"/>
      <c r="C106" s="153"/>
      <c r="D106" s="154" t="s">
        <v>786</v>
      </c>
      <c r="E106" s="155"/>
      <c r="F106" s="155"/>
      <c r="G106" s="155"/>
      <c r="H106" s="155"/>
      <c r="I106" s="155"/>
      <c r="J106" s="156">
        <f>J288</f>
        <v>0</v>
      </c>
      <c r="K106" s="153"/>
      <c r="L106" s="157"/>
    </row>
    <row r="107" spans="1:47" s="9" customFormat="1" ht="15">
      <c r="B107" s="152"/>
      <c r="C107" s="153"/>
      <c r="D107" s="154" t="s">
        <v>110</v>
      </c>
      <c r="E107" s="155"/>
      <c r="F107" s="155"/>
      <c r="G107" s="155"/>
      <c r="H107" s="155"/>
      <c r="I107" s="155"/>
      <c r="J107" s="156">
        <f>J292</f>
        <v>0</v>
      </c>
      <c r="K107" s="153"/>
      <c r="L107" s="157"/>
    </row>
    <row r="108" spans="1:47" s="9" customFormat="1" ht="15">
      <c r="B108" s="152"/>
      <c r="C108" s="153"/>
      <c r="D108" s="154" t="s">
        <v>111</v>
      </c>
      <c r="E108" s="155"/>
      <c r="F108" s="155"/>
      <c r="G108" s="155"/>
      <c r="H108" s="155"/>
      <c r="I108" s="155"/>
      <c r="J108" s="156">
        <f>J300</f>
        <v>0</v>
      </c>
      <c r="K108" s="153"/>
      <c r="L108" s="157"/>
    </row>
    <row r="109" spans="1:47" s="9" customFormat="1" ht="15">
      <c r="B109" s="152"/>
      <c r="C109" s="153"/>
      <c r="D109" s="154" t="s">
        <v>787</v>
      </c>
      <c r="E109" s="155"/>
      <c r="F109" s="155"/>
      <c r="G109" s="155"/>
      <c r="H109" s="155"/>
      <c r="I109" s="155"/>
      <c r="J109" s="156">
        <f>J307</f>
        <v>0</v>
      </c>
      <c r="K109" s="153"/>
      <c r="L109" s="157"/>
    </row>
    <row r="110" spans="1:47" s="9" customFormat="1" ht="15">
      <c r="B110" s="152"/>
      <c r="C110" s="153"/>
      <c r="D110" s="154" t="s">
        <v>788</v>
      </c>
      <c r="E110" s="155"/>
      <c r="F110" s="155"/>
      <c r="G110" s="155"/>
      <c r="H110" s="155"/>
      <c r="I110" s="155"/>
      <c r="J110" s="156">
        <f>J322</f>
        <v>0</v>
      </c>
      <c r="K110" s="153"/>
      <c r="L110" s="157"/>
    </row>
    <row r="111" spans="1:47" s="9" customFormat="1" ht="15">
      <c r="B111" s="152"/>
      <c r="C111" s="153"/>
      <c r="D111" s="154" t="s">
        <v>112</v>
      </c>
      <c r="E111" s="155"/>
      <c r="F111" s="155"/>
      <c r="G111" s="155"/>
      <c r="H111" s="155"/>
      <c r="I111" s="155"/>
      <c r="J111" s="156">
        <f>J342</f>
        <v>0</v>
      </c>
      <c r="K111" s="153"/>
      <c r="L111" s="157"/>
    </row>
    <row r="112" spans="1:47" s="9" customFormat="1" ht="15">
      <c r="B112" s="152"/>
      <c r="C112" s="153"/>
      <c r="D112" s="154" t="s">
        <v>789</v>
      </c>
      <c r="E112" s="155"/>
      <c r="F112" s="155"/>
      <c r="G112" s="155"/>
      <c r="H112" s="155"/>
      <c r="I112" s="155"/>
      <c r="J112" s="156">
        <f>J344</f>
        <v>0</v>
      </c>
      <c r="K112" s="153"/>
      <c r="L112" s="157"/>
    </row>
    <row r="113" spans="1:31" s="9" customFormat="1" ht="15">
      <c r="B113" s="152"/>
      <c r="C113" s="153"/>
      <c r="D113" s="154" t="s">
        <v>790</v>
      </c>
      <c r="E113" s="155"/>
      <c r="F113" s="155"/>
      <c r="G113" s="155"/>
      <c r="H113" s="155"/>
      <c r="I113" s="155"/>
      <c r="J113" s="156">
        <f>J348</f>
        <v>0</v>
      </c>
      <c r="K113" s="153"/>
      <c r="L113" s="157"/>
    </row>
    <row r="114" spans="1:31" s="9" customFormat="1" ht="15">
      <c r="B114" s="152"/>
      <c r="C114" s="153"/>
      <c r="D114" s="154" t="s">
        <v>113</v>
      </c>
      <c r="E114" s="155"/>
      <c r="F114" s="155"/>
      <c r="G114" s="155"/>
      <c r="H114" s="155"/>
      <c r="I114" s="155"/>
      <c r="J114" s="156">
        <f>J355</f>
        <v>0</v>
      </c>
      <c r="K114" s="153"/>
      <c r="L114" s="157"/>
    </row>
    <row r="115" spans="1:31" s="9" customFormat="1" ht="15">
      <c r="B115" s="152"/>
      <c r="C115" s="153"/>
      <c r="D115" s="154" t="s">
        <v>115</v>
      </c>
      <c r="E115" s="155"/>
      <c r="F115" s="155"/>
      <c r="G115" s="155"/>
      <c r="H115" s="155"/>
      <c r="I115" s="155"/>
      <c r="J115" s="156">
        <f>J368</f>
        <v>0</v>
      </c>
      <c r="K115" s="153"/>
      <c r="L115" s="157"/>
    </row>
    <row r="116" spans="1:31" s="9" customFormat="1" ht="15">
      <c r="B116" s="152"/>
      <c r="C116" s="153"/>
      <c r="D116" s="154" t="s">
        <v>116</v>
      </c>
      <c r="E116" s="155"/>
      <c r="F116" s="155"/>
      <c r="G116" s="155"/>
      <c r="H116" s="155"/>
      <c r="I116" s="155"/>
      <c r="J116" s="156">
        <f>J380</f>
        <v>0</v>
      </c>
      <c r="K116" s="153"/>
      <c r="L116" s="157"/>
    </row>
    <row r="117" spans="1:31" s="9" customFormat="1" ht="15">
      <c r="B117" s="152"/>
      <c r="C117" s="153"/>
      <c r="D117" s="154" t="s">
        <v>791</v>
      </c>
      <c r="E117" s="155"/>
      <c r="F117" s="155"/>
      <c r="G117" s="155"/>
      <c r="H117" s="155"/>
      <c r="I117" s="155"/>
      <c r="J117" s="156">
        <f>J389</f>
        <v>0</v>
      </c>
      <c r="K117" s="153"/>
      <c r="L117" s="157"/>
    </row>
    <row r="118" spans="1:31" s="9" customFormat="1" ht="15">
      <c r="B118" s="152"/>
      <c r="C118" s="153"/>
      <c r="D118" s="154" t="s">
        <v>792</v>
      </c>
      <c r="E118" s="155"/>
      <c r="F118" s="155"/>
      <c r="G118" s="155"/>
      <c r="H118" s="155"/>
      <c r="I118" s="155"/>
      <c r="J118" s="156">
        <f>J395</f>
        <v>0</v>
      </c>
      <c r="K118" s="153"/>
      <c r="L118" s="157"/>
    </row>
    <row r="119" spans="1:31" s="10" customFormat="1" ht="15">
      <c r="B119" s="158"/>
      <c r="C119" s="102"/>
      <c r="D119" s="245" t="s">
        <v>1313</v>
      </c>
      <c r="E119" s="160"/>
      <c r="F119" s="160"/>
      <c r="G119" s="160"/>
      <c r="H119" s="160"/>
      <c r="I119" s="160"/>
      <c r="J119" s="161">
        <f>J399</f>
        <v>0</v>
      </c>
      <c r="K119" s="102"/>
      <c r="L119" s="162"/>
    </row>
    <row r="120" spans="1:31" s="9" customFormat="1" ht="15">
      <c r="B120" s="152"/>
      <c r="C120" s="153"/>
      <c r="D120" s="154" t="s">
        <v>793</v>
      </c>
      <c r="E120" s="155"/>
      <c r="F120" s="155"/>
      <c r="G120" s="155"/>
      <c r="H120" s="155"/>
      <c r="I120" s="155"/>
      <c r="J120" s="156">
        <f>J417</f>
        <v>0</v>
      </c>
      <c r="K120" s="153"/>
      <c r="L120" s="157"/>
    </row>
    <row r="121" spans="1:31" s="9" customFormat="1" ht="15">
      <c r="B121" s="152"/>
      <c r="C121" s="153"/>
      <c r="D121" s="154" t="s">
        <v>117</v>
      </c>
      <c r="E121" s="155"/>
      <c r="F121" s="155"/>
      <c r="G121" s="155"/>
      <c r="H121" s="155"/>
      <c r="I121" s="155"/>
      <c r="J121" s="156">
        <f>J420</f>
        <v>0</v>
      </c>
      <c r="K121" s="153"/>
      <c r="L121" s="157"/>
    </row>
    <row r="122" spans="1:31" s="9" customFormat="1" ht="15">
      <c r="B122" s="152"/>
      <c r="C122" s="153"/>
      <c r="D122" s="154" t="s">
        <v>118</v>
      </c>
      <c r="E122" s="155"/>
      <c r="F122" s="155"/>
      <c r="G122" s="155"/>
      <c r="H122" s="155"/>
      <c r="I122" s="155"/>
      <c r="J122" s="156">
        <f>J423</f>
        <v>0</v>
      </c>
      <c r="K122" s="153"/>
      <c r="L122" s="157"/>
    </row>
    <row r="123" spans="1:31" s="10" customFormat="1" ht="12.75">
      <c r="B123" s="158"/>
      <c r="C123" s="102"/>
      <c r="D123" s="159" t="s">
        <v>119</v>
      </c>
      <c r="E123" s="160"/>
      <c r="F123" s="160"/>
      <c r="G123" s="160"/>
      <c r="H123" s="160"/>
      <c r="I123" s="160"/>
      <c r="J123" s="161">
        <f>J424</f>
        <v>0</v>
      </c>
      <c r="K123" s="102"/>
      <c r="L123" s="162"/>
    </row>
    <row r="124" spans="1:31" s="10" customFormat="1" ht="12.75">
      <c r="B124" s="158"/>
      <c r="C124" s="102"/>
      <c r="D124" s="159" t="s">
        <v>121</v>
      </c>
      <c r="E124" s="160"/>
      <c r="F124" s="160"/>
      <c r="G124" s="160"/>
      <c r="H124" s="160"/>
      <c r="I124" s="160"/>
      <c r="J124" s="161">
        <f>J426</f>
        <v>0</v>
      </c>
      <c r="K124" s="102"/>
      <c r="L124" s="162"/>
    </row>
    <row r="125" spans="1:31" s="2" customForma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>
      <c r="A126" s="33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30" spans="1:31" s="2" customFormat="1">
      <c r="A130" s="33"/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8">
      <c r="A131" s="33"/>
      <c r="B131" s="34"/>
      <c r="C131" s="22" t="s">
        <v>122</v>
      </c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2.75">
      <c r="A133" s="33"/>
      <c r="B133" s="34"/>
      <c r="C133" s="28" t="s">
        <v>16</v>
      </c>
      <c r="D133" s="35"/>
      <c r="E133" s="35"/>
      <c r="F133" s="35"/>
      <c r="G133" s="35"/>
      <c r="H133" s="35"/>
      <c r="I133" s="35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2.75">
      <c r="A134" s="33"/>
      <c r="B134" s="34"/>
      <c r="C134" s="35"/>
      <c r="D134" s="35"/>
      <c r="E134" s="296" t="str">
        <f>E7</f>
        <v>Stavební úpravy a přístavba budovy, Palackého 440, Šťáhlavy</v>
      </c>
      <c r="F134" s="297"/>
      <c r="G134" s="297"/>
      <c r="H134" s="297"/>
      <c r="I134" s="35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" customFormat="1" ht="12.75">
      <c r="B135" s="20"/>
      <c r="C135" s="28" t="s">
        <v>99</v>
      </c>
      <c r="D135" s="21"/>
      <c r="E135" s="21"/>
      <c r="F135" s="21"/>
      <c r="G135" s="21"/>
      <c r="H135" s="21"/>
      <c r="I135" s="21"/>
      <c r="J135" s="21"/>
      <c r="K135" s="21"/>
      <c r="L135" s="19"/>
    </row>
    <row r="136" spans="1:31" s="2" customFormat="1">
      <c r="A136" s="33"/>
      <c r="B136" s="34"/>
      <c r="C136" s="35"/>
      <c r="D136" s="35"/>
      <c r="E136" s="296" t="s">
        <v>777</v>
      </c>
      <c r="F136" s="295"/>
      <c r="G136" s="295"/>
      <c r="H136" s="295"/>
      <c r="I136" s="35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2.75">
      <c r="A137" s="33"/>
      <c r="B137" s="34"/>
      <c r="C137" s="28" t="s">
        <v>101</v>
      </c>
      <c r="D137" s="35"/>
      <c r="E137" s="35"/>
      <c r="F137" s="35"/>
      <c r="G137" s="35"/>
      <c r="H137" s="35"/>
      <c r="I137" s="35"/>
      <c r="J137" s="35"/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>
      <c r="A138" s="33"/>
      <c r="B138" s="34"/>
      <c r="C138" s="35"/>
      <c r="D138" s="35"/>
      <c r="E138" s="254" t="str">
        <f>E11</f>
        <v>2.1 - Stavební řešení</v>
      </c>
      <c r="F138" s="295"/>
      <c r="G138" s="295"/>
      <c r="H138" s="295"/>
      <c r="I138" s="35"/>
      <c r="J138" s="35"/>
      <c r="K138" s="35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50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2.75">
      <c r="A140" s="33"/>
      <c r="B140" s="34"/>
      <c r="C140" s="28" t="s">
        <v>20</v>
      </c>
      <c r="D140" s="35"/>
      <c r="E140" s="35"/>
      <c r="F140" s="26" t="str">
        <f>F14</f>
        <v xml:space="preserve"> </v>
      </c>
      <c r="G140" s="35"/>
      <c r="H140" s="35"/>
      <c r="I140" s="28" t="s">
        <v>22</v>
      </c>
      <c r="J140" s="65" t="str">
        <f>IF(J14="","",J14)</f>
        <v>Vyplň údaj</v>
      </c>
      <c r="K140" s="35"/>
      <c r="L140" s="50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50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2.75">
      <c r="A142" s="33"/>
      <c r="B142" s="34"/>
      <c r="C142" s="28" t="s">
        <v>23</v>
      </c>
      <c r="D142" s="35"/>
      <c r="E142" s="35"/>
      <c r="F142" s="26" t="str">
        <f>E17</f>
        <v>Obec Šťáhlavy</v>
      </c>
      <c r="G142" s="35"/>
      <c r="H142" s="35"/>
      <c r="I142" s="28" t="s">
        <v>29</v>
      </c>
      <c r="J142" s="31" t="str">
        <f>E23</f>
        <v xml:space="preserve"> </v>
      </c>
      <c r="K142" s="35"/>
      <c r="L142" s="50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2.75">
      <c r="A143" s="33"/>
      <c r="B143" s="34"/>
      <c r="C143" s="28" t="s">
        <v>27</v>
      </c>
      <c r="D143" s="35"/>
      <c r="E143" s="35"/>
      <c r="F143" s="26" t="str">
        <f>IF(E20="","",E20)</f>
        <v>Vyplň údaj</v>
      </c>
      <c r="G143" s="35"/>
      <c r="H143" s="35"/>
      <c r="I143" s="28" t="s">
        <v>31</v>
      </c>
      <c r="J143" s="31" t="str">
        <f>E26</f>
        <v xml:space="preserve"> </v>
      </c>
      <c r="K143" s="35"/>
      <c r="L143" s="50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50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65" s="11" customFormat="1" ht="24">
      <c r="A145" s="163"/>
      <c r="B145" s="164"/>
      <c r="C145" s="165" t="s">
        <v>123</v>
      </c>
      <c r="D145" s="166" t="s">
        <v>58</v>
      </c>
      <c r="E145" s="166" t="s">
        <v>54</v>
      </c>
      <c r="F145" s="166" t="s">
        <v>55</v>
      </c>
      <c r="G145" s="166" t="s">
        <v>124</v>
      </c>
      <c r="H145" s="166" t="s">
        <v>125</v>
      </c>
      <c r="I145" s="166" t="s">
        <v>126</v>
      </c>
      <c r="J145" s="167" t="s">
        <v>105</v>
      </c>
      <c r="K145" s="168" t="s">
        <v>127</v>
      </c>
      <c r="L145" s="169"/>
      <c r="M145" s="74" t="s">
        <v>1</v>
      </c>
      <c r="N145" s="75" t="s">
        <v>37</v>
      </c>
      <c r="O145" s="75" t="s">
        <v>128</v>
      </c>
      <c r="P145" s="75" t="s">
        <v>129</v>
      </c>
      <c r="Q145" s="75" t="s">
        <v>130</v>
      </c>
      <c r="R145" s="75" t="s">
        <v>131</v>
      </c>
      <c r="S145" s="75" t="s">
        <v>132</v>
      </c>
      <c r="T145" s="76" t="s">
        <v>133</v>
      </c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</row>
    <row r="146" spans="1:65" s="2" customFormat="1" ht="15.75">
      <c r="A146" s="33"/>
      <c r="B146" s="34"/>
      <c r="C146" s="81" t="s">
        <v>134</v>
      </c>
      <c r="D146" s="35"/>
      <c r="E146" s="35"/>
      <c r="F146" s="35"/>
      <c r="G146" s="35"/>
      <c r="H146" s="35"/>
      <c r="I146" s="35"/>
      <c r="J146" s="170">
        <f>BK146</f>
        <v>0</v>
      </c>
      <c r="K146" s="35"/>
      <c r="L146" s="38"/>
      <c r="M146" s="77"/>
      <c r="N146" s="171"/>
      <c r="O146" s="78"/>
      <c r="P146" s="172">
        <f>P147+P167+P184+P215+P228+P256+P283+P288+P292+P300+P307+P322+P342+P344+P348+P355+P368+P380+P389+P395+P417+P420+P423</f>
        <v>0</v>
      </c>
      <c r="Q146" s="78"/>
      <c r="R146" s="172">
        <f>R147+R167+R184+R215+R228+R256+R283+R288+R292+R300+R307+R322+R342+R344+R348+R355+R368+R380+R389+R395+R417+R420+R423</f>
        <v>0.58829400000000009</v>
      </c>
      <c r="S146" s="78"/>
      <c r="T146" s="173">
        <f>T147+T167+T184+T215+T228+T256+T283+T288+T292+T300+T307+T322+T342+T344+T348+T355+T368+T380+T389+T395+T417+T420+T423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72</v>
      </c>
      <c r="AU146" s="16" t="s">
        <v>107</v>
      </c>
      <c r="BK146" s="174">
        <f>BK147+BK167+BK184+BK215+BK228+BK256+BK283+BK288+BK292+BK300+BK307+BK322+BK342+BK344+BK348+BK355+BK368+BK380+BK389+BK395+BK417+BK420+BK423</f>
        <v>0</v>
      </c>
    </row>
    <row r="147" spans="1:65" s="12" customFormat="1" ht="15">
      <c r="B147" s="175"/>
      <c r="C147" s="176"/>
      <c r="D147" s="177" t="s">
        <v>72</v>
      </c>
      <c r="E147" s="178" t="s">
        <v>77</v>
      </c>
      <c r="F147" s="178" t="s">
        <v>794</v>
      </c>
      <c r="G147" s="176"/>
      <c r="H147" s="176"/>
      <c r="I147" s="179"/>
      <c r="J147" s="180">
        <f>BK147</f>
        <v>0</v>
      </c>
      <c r="K147" s="176"/>
      <c r="L147" s="181"/>
      <c r="M147" s="182"/>
      <c r="N147" s="183"/>
      <c r="O147" s="183"/>
      <c r="P147" s="184">
        <f>SUM(P148:P166)</f>
        <v>0</v>
      </c>
      <c r="Q147" s="183"/>
      <c r="R147" s="184">
        <f>SUM(R148:R166)</f>
        <v>0</v>
      </c>
      <c r="S147" s="183"/>
      <c r="T147" s="185">
        <f>SUM(T148:T166)</f>
        <v>0</v>
      </c>
      <c r="AR147" s="186" t="s">
        <v>77</v>
      </c>
      <c r="AT147" s="187" t="s">
        <v>72</v>
      </c>
      <c r="AU147" s="187" t="s">
        <v>73</v>
      </c>
      <c r="AY147" s="186" t="s">
        <v>137</v>
      </c>
      <c r="BK147" s="188">
        <f>SUM(BK148:BK166)</f>
        <v>0</v>
      </c>
    </row>
    <row r="148" spans="1:65" s="2" customFormat="1" ht="24">
      <c r="A148" s="33"/>
      <c r="B148" s="34"/>
      <c r="C148" s="189" t="s">
        <v>77</v>
      </c>
      <c r="D148" s="189" t="s">
        <v>138</v>
      </c>
      <c r="E148" s="190" t="s">
        <v>795</v>
      </c>
      <c r="F148" s="191" t="s">
        <v>796</v>
      </c>
      <c r="G148" s="192" t="s">
        <v>313</v>
      </c>
      <c r="H148" s="193">
        <v>20.355</v>
      </c>
      <c r="I148" s="194"/>
      <c r="J148" s="195">
        <f>ROUND(I148*H148,2)</f>
        <v>0</v>
      </c>
      <c r="K148" s="196"/>
      <c r="L148" s="38"/>
      <c r="M148" s="197" t="s">
        <v>1</v>
      </c>
      <c r="N148" s="198" t="s">
        <v>38</v>
      </c>
      <c r="O148" s="70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1" t="s">
        <v>142</v>
      </c>
      <c r="AT148" s="201" t="s">
        <v>138</v>
      </c>
      <c r="AU148" s="201" t="s">
        <v>77</v>
      </c>
      <c r="AY148" s="16" t="s">
        <v>137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6" t="s">
        <v>77</v>
      </c>
      <c r="BK148" s="202">
        <f>ROUND(I148*H148,2)</f>
        <v>0</v>
      </c>
      <c r="BL148" s="16" t="s">
        <v>142</v>
      </c>
      <c r="BM148" s="201" t="s">
        <v>81</v>
      </c>
    </row>
    <row r="149" spans="1:65" s="13" customFormat="1">
      <c r="B149" s="203"/>
      <c r="C149" s="204"/>
      <c r="D149" s="205" t="s">
        <v>147</v>
      </c>
      <c r="E149" s="206" t="s">
        <v>1</v>
      </c>
      <c r="F149" s="207" t="s">
        <v>797</v>
      </c>
      <c r="G149" s="204"/>
      <c r="H149" s="208">
        <v>10.055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147</v>
      </c>
      <c r="AU149" s="214" t="s">
        <v>77</v>
      </c>
      <c r="AV149" s="13" t="s">
        <v>81</v>
      </c>
      <c r="AW149" s="13" t="s">
        <v>30</v>
      </c>
      <c r="AX149" s="13" t="s">
        <v>73</v>
      </c>
      <c r="AY149" s="214" t="s">
        <v>137</v>
      </c>
    </row>
    <row r="150" spans="1:65" s="13" customFormat="1">
      <c r="B150" s="203"/>
      <c r="C150" s="204"/>
      <c r="D150" s="205" t="s">
        <v>147</v>
      </c>
      <c r="E150" s="206" t="s">
        <v>1</v>
      </c>
      <c r="F150" s="207" t="s">
        <v>1332</v>
      </c>
      <c r="G150" s="204"/>
      <c r="H150" s="208">
        <v>4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147</v>
      </c>
      <c r="AU150" s="214" t="s">
        <v>77</v>
      </c>
      <c r="AV150" s="13" t="s">
        <v>81</v>
      </c>
      <c r="AW150" s="13" t="s">
        <v>30</v>
      </c>
      <c r="AX150" s="13" t="s">
        <v>73</v>
      </c>
      <c r="AY150" s="214" t="s">
        <v>137</v>
      </c>
    </row>
    <row r="151" spans="1:65" s="13" customFormat="1">
      <c r="B151" s="203"/>
      <c r="C151" s="204"/>
      <c r="D151" s="205" t="s">
        <v>147</v>
      </c>
      <c r="E151" s="206" t="s">
        <v>1</v>
      </c>
      <c r="F151" s="207" t="s">
        <v>798</v>
      </c>
      <c r="G151" s="204"/>
      <c r="H151" s="208">
        <v>6.3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147</v>
      </c>
      <c r="AU151" s="214" t="s">
        <v>77</v>
      </c>
      <c r="AV151" s="13" t="s">
        <v>81</v>
      </c>
      <c r="AW151" s="13" t="s">
        <v>30</v>
      </c>
      <c r="AX151" s="13" t="s">
        <v>73</v>
      </c>
      <c r="AY151" s="214" t="s">
        <v>137</v>
      </c>
    </row>
    <row r="152" spans="1:65" s="14" customFormat="1">
      <c r="B152" s="215"/>
      <c r="C152" s="216"/>
      <c r="D152" s="205" t="s">
        <v>147</v>
      </c>
      <c r="E152" s="217" t="s">
        <v>1</v>
      </c>
      <c r="F152" s="218" t="s">
        <v>149</v>
      </c>
      <c r="G152" s="216"/>
      <c r="H152" s="219">
        <v>20.355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147</v>
      </c>
      <c r="AU152" s="225" t="s">
        <v>77</v>
      </c>
      <c r="AV152" s="14" t="s">
        <v>142</v>
      </c>
      <c r="AW152" s="14" t="s">
        <v>30</v>
      </c>
      <c r="AX152" s="14" t="s">
        <v>77</v>
      </c>
      <c r="AY152" s="225" t="s">
        <v>137</v>
      </c>
    </row>
    <row r="153" spans="1:65" s="2" customFormat="1" ht="12">
      <c r="A153" s="33"/>
      <c r="B153" s="34"/>
      <c r="C153" s="189" t="s">
        <v>81</v>
      </c>
      <c r="D153" s="189" t="s">
        <v>138</v>
      </c>
      <c r="E153" s="190" t="s">
        <v>799</v>
      </c>
      <c r="F153" s="191" t="s">
        <v>800</v>
      </c>
      <c r="G153" s="192" t="s">
        <v>313</v>
      </c>
      <c r="H153" s="193">
        <v>12.315</v>
      </c>
      <c r="I153" s="194"/>
      <c r="J153" s="195">
        <f>ROUND(I153*H153,2)</f>
        <v>0</v>
      </c>
      <c r="K153" s="196"/>
      <c r="L153" s="38"/>
      <c r="M153" s="197" t="s">
        <v>1</v>
      </c>
      <c r="N153" s="198" t="s">
        <v>38</v>
      </c>
      <c r="O153" s="70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1" t="s">
        <v>142</v>
      </c>
      <c r="AT153" s="201" t="s">
        <v>138</v>
      </c>
      <c r="AU153" s="201" t="s">
        <v>77</v>
      </c>
      <c r="AY153" s="16" t="s">
        <v>137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6" t="s">
        <v>77</v>
      </c>
      <c r="BK153" s="202">
        <f>ROUND(I153*H153,2)</f>
        <v>0</v>
      </c>
      <c r="BL153" s="16" t="s">
        <v>142</v>
      </c>
      <c r="BM153" s="201" t="s">
        <v>142</v>
      </c>
    </row>
    <row r="154" spans="1:65" s="13" customFormat="1">
      <c r="B154" s="203"/>
      <c r="C154" s="204"/>
      <c r="D154" s="205" t="s">
        <v>147</v>
      </c>
      <c r="E154" s="206" t="s">
        <v>1</v>
      </c>
      <c r="F154" s="207" t="s">
        <v>801</v>
      </c>
      <c r="G154" s="204"/>
      <c r="H154" s="208">
        <v>11.75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147</v>
      </c>
      <c r="AU154" s="214" t="s">
        <v>77</v>
      </c>
      <c r="AV154" s="13" t="s">
        <v>81</v>
      </c>
      <c r="AW154" s="13" t="s">
        <v>30</v>
      </c>
      <c r="AX154" s="13" t="s">
        <v>73</v>
      </c>
      <c r="AY154" s="214" t="s">
        <v>137</v>
      </c>
    </row>
    <row r="155" spans="1:65" s="13" customFormat="1">
      <c r="B155" s="203"/>
      <c r="C155" s="204"/>
      <c r="D155" s="205" t="s">
        <v>147</v>
      </c>
      <c r="E155" s="206" t="s">
        <v>1</v>
      </c>
      <c r="F155" s="207" t="s">
        <v>802</v>
      </c>
      <c r="G155" s="204"/>
      <c r="H155" s="208">
        <v>0.56499999999999995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147</v>
      </c>
      <c r="AU155" s="214" t="s">
        <v>77</v>
      </c>
      <c r="AV155" s="13" t="s">
        <v>81</v>
      </c>
      <c r="AW155" s="13" t="s">
        <v>30</v>
      </c>
      <c r="AX155" s="13" t="s">
        <v>73</v>
      </c>
      <c r="AY155" s="214" t="s">
        <v>137</v>
      </c>
    </row>
    <row r="156" spans="1:65" s="14" customFormat="1">
      <c r="B156" s="215"/>
      <c r="C156" s="216"/>
      <c r="D156" s="205" t="s">
        <v>147</v>
      </c>
      <c r="E156" s="217" t="s">
        <v>1</v>
      </c>
      <c r="F156" s="218" t="s">
        <v>149</v>
      </c>
      <c r="G156" s="216"/>
      <c r="H156" s="219">
        <v>12.315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147</v>
      </c>
      <c r="AU156" s="225" t="s">
        <v>77</v>
      </c>
      <c r="AV156" s="14" t="s">
        <v>142</v>
      </c>
      <c r="AW156" s="14" t="s">
        <v>30</v>
      </c>
      <c r="AX156" s="14" t="s">
        <v>77</v>
      </c>
      <c r="AY156" s="225" t="s">
        <v>137</v>
      </c>
    </row>
    <row r="157" spans="1:65" s="2" customFormat="1" ht="24">
      <c r="A157" s="33"/>
      <c r="B157" s="34"/>
      <c r="C157" s="189" t="s">
        <v>87</v>
      </c>
      <c r="D157" s="189" t="s">
        <v>138</v>
      </c>
      <c r="E157" s="190" t="s">
        <v>803</v>
      </c>
      <c r="F157" s="191" t="s">
        <v>804</v>
      </c>
      <c r="G157" s="192" t="s">
        <v>313</v>
      </c>
      <c r="H157" s="193">
        <v>4.5999999999999996</v>
      </c>
      <c r="I157" s="194"/>
      <c r="J157" s="195">
        <f>ROUND(I157*H157,2)</f>
        <v>0</v>
      </c>
      <c r="K157" s="196"/>
      <c r="L157" s="38"/>
      <c r="M157" s="197" t="s">
        <v>1</v>
      </c>
      <c r="N157" s="198" t="s">
        <v>38</v>
      </c>
      <c r="O157" s="70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1" t="s">
        <v>142</v>
      </c>
      <c r="AT157" s="201" t="s">
        <v>138</v>
      </c>
      <c r="AU157" s="201" t="s">
        <v>77</v>
      </c>
      <c r="AY157" s="16" t="s">
        <v>137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6" t="s">
        <v>77</v>
      </c>
      <c r="BK157" s="202">
        <f>ROUND(I157*H157,2)</f>
        <v>0</v>
      </c>
      <c r="BL157" s="16" t="s">
        <v>142</v>
      </c>
      <c r="BM157" s="201" t="s">
        <v>152</v>
      </c>
    </row>
    <row r="158" spans="1:65" s="2" customFormat="1" ht="12">
      <c r="A158" s="33"/>
      <c r="B158" s="34"/>
      <c r="C158" s="189" t="s">
        <v>142</v>
      </c>
      <c r="D158" s="189" t="s">
        <v>138</v>
      </c>
      <c r="E158" s="190" t="s">
        <v>805</v>
      </c>
      <c r="F158" s="191" t="s">
        <v>806</v>
      </c>
      <c r="G158" s="192" t="s">
        <v>313</v>
      </c>
      <c r="H158" s="193">
        <v>4.5999999999999996</v>
      </c>
      <c r="I158" s="194"/>
      <c r="J158" s="195">
        <f>ROUND(I158*H158,2)</f>
        <v>0</v>
      </c>
      <c r="K158" s="196"/>
      <c r="L158" s="38"/>
      <c r="M158" s="197" t="s">
        <v>1</v>
      </c>
      <c r="N158" s="198" t="s">
        <v>38</v>
      </c>
      <c r="O158" s="70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1" t="s">
        <v>142</v>
      </c>
      <c r="AT158" s="201" t="s">
        <v>138</v>
      </c>
      <c r="AU158" s="201" t="s">
        <v>77</v>
      </c>
      <c r="AY158" s="16" t="s">
        <v>137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77</v>
      </c>
      <c r="BK158" s="202">
        <f>ROUND(I158*H158,2)</f>
        <v>0</v>
      </c>
      <c r="BL158" s="16" t="s">
        <v>142</v>
      </c>
      <c r="BM158" s="201" t="s">
        <v>156</v>
      </c>
    </row>
    <row r="159" spans="1:65" s="2" customFormat="1" ht="12">
      <c r="A159" s="33"/>
      <c r="B159" s="34"/>
      <c r="C159" s="189" t="s">
        <v>157</v>
      </c>
      <c r="D159" s="189" t="s">
        <v>138</v>
      </c>
      <c r="E159" s="190" t="s">
        <v>807</v>
      </c>
      <c r="F159" s="191" t="s">
        <v>808</v>
      </c>
      <c r="G159" s="192" t="s">
        <v>141</v>
      </c>
      <c r="H159" s="193">
        <v>50</v>
      </c>
      <c r="I159" s="194"/>
      <c r="J159" s="195">
        <f>ROUND(I159*H159,2)</f>
        <v>0</v>
      </c>
      <c r="K159" s="196"/>
      <c r="L159" s="38"/>
      <c r="M159" s="197" t="s">
        <v>1</v>
      </c>
      <c r="N159" s="198" t="s">
        <v>38</v>
      </c>
      <c r="O159" s="7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1" t="s">
        <v>142</v>
      </c>
      <c r="AT159" s="201" t="s">
        <v>138</v>
      </c>
      <c r="AU159" s="201" t="s">
        <v>77</v>
      </c>
      <c r="AY159" s="16" t="s">
        <v>137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77</v>
      </c>
      <c r="BK159" s="202">
        <f>ROUND(I159*H159,2)</f>
        <v>0</v>
      </c>
      <c r="BL159" s="16" t="s">
        <v>142</v>
      </c>
      <c r="BM159" s="201" t="s">
        <v>161</v>
      </c>
    </row>
    <row r="160" spans="1:65" s="2" customFormat="1" ht="12">
      <c r="A160" s="33"/>
      <c r="B160" s="34"/>
      <c r="C160" s="189" t="s">
        <v>152</v>
      </c>
      <c r="D160" s="189" t="s">
        <v>138</v>
      </c>
      <c r="E160" s="190" t="s">
        <v>809</v>
      </c>
      <c r="F160" s="191" t="s">
        <v>810</v>
      </c>
      <c r="G160" s="192" t="s">
        <v>313</v>
      </c>
      <c r="H160" s="193">
        <v>28.66</v>
      </c>
      <c r="I160" s="194"/>
      <c r="J160" s="195">
        <f>ROUND(I160*H160,2)</f>
        <v>0</v>
      </c>
      <c r="K160" s="196"/>
      <c r="L160" s="38"/>
      <c r="M160" s="197" t="s">
        <v>1</v>
      </c>
      <c r="N160" s="198" t="s">
        <v>38</v>
      </c>
      <c r="O160" s="70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1" t="s">
        <v>142</v>
      </c>
      <c r="AT160" s="201" t="s">
        <v>138</v>
      </c>
      <c r="AU160" s="201" t="s">
        <v>77</v>
      </c>
      <c r="AY160" s="16" t="s">
        <v>137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6" t="s">
        <v>77</v>
      </c>
      <c r="BK160" s="202">
        <f>ROUND(I160*H160,2)</f>
        <v>0</v>
      </c>
      <c r="BL160" s="16" t="s">
        <v>142</v>
      </c>
      <c r="BM160" s="201" t="s">
        <v>165</v>
      </c>
    </row>
    <row r="161" spans="1:65" s="13" customFormat="1">
      <c r="B161" s="203"/>
      <c r="C161" s="204"/>
      <c r="D161" s="205" t="s">
        <v>147</v>
      </c>
      <c r="E161" s="206" t="s">
        <v>1</v>
      </c>
      <c r="F161" s="207" t="s">
        <v>811</v>
      </c>
      <c r="G161" s="204"/>
      <c r="H161" s="208">
        <v>28.66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147</v>
      </c>
      <c r="AU161" s="214" t="s">
        <v>77</v>
      </c>
      <c r="AV161" s="13" t="s">
        <v>81</v>
      </c>
      <c r="AW161" s="13" t="s">
        <v>30</v>
      </c>
      <c r="AX161" s="13" t="s">
        <v>73</v>
      </c>
      <c r="AY161" s="214" t="s">
        <v>137</v>
      </c>
    </row>
    <row r="162" spans="1:65" s="14" customFormat="1">
      <c r="B162" s="215"/>
      <c r="C162" s="216"/>
      <c r="D162" s="205" t="s">
        <v>147</v>
      </c>
      <c r="E162" s="217" t="s">
        <v>1</v>
      </c>
      <c r="F162" s="218" t="s">
        <v>149</v>
      </c>
      <c r="G162" s="216"/>
      <c r="H162" s="219">
        <v>28.66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147</v>
      </c>
      <c r="AU162" s="225" t="s">
        <v>77</v>
      </c>
      <c r="AV162" s="14" t="s">
        <v>142</v>
      </c>
      <c r="AW162" s="14" t="s">
        <v>30</v>
      </c>
      <c r="AX162" s="14" t="s">
        <v>77</v>
      </c>
      <c r="AY162" s="225" t="s">
        <v>137</v>
      </c>
    </row>
    <row r="163" spans="1:65" s="2" customFormat="1" ht="12">
      <c r="A163" s="33"/>
      <c r="B163" s="34"/>
      <c r="C163" s="189" t="s">
        <v>169</v>
      </c>
      <c r="D163" s="189" t="s">
        <v>138</v>
      </c>
      <c r="E163" s="190" t="s">
        <v>812</v>
      </c>
      <c r="F163" s="191" t="s">
        <v>813</v>
      </c>
      <c r="G163" s="192" t="s">
        <v>313</v>
      </c>
      <c r="H163" s="193">
        <v>32.659999999999997</v>
      </c>
      <c r="I163" s="194"/>
      <c r="J163" s="195">
        <f>ROUND(I163*H163,2)</f>
        <v>0</v>
      </c>
      <c r="K163" s="196"/>
      <c r="L163" s="38"/>
      <c r="M163" s="197" t="s">
        <v>1</v>
      </c>
      <c r="N163" s="198" t="s">
        <v>38</v>
      </c>
      <c r="O163" s="70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1" t="s">
        <v>142</v>
      </c>
      <c r="AT163" s="201" t="s">
        <v>138</v>
      </c>
      <c r="AU163" s="201" t="s">
        <v>77</v>
      </c>
      <c r="AY163" s="16" t="s">
        <v>137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77</v>
      </c>
      <c r="BK163" s="202">
        <f>ROUND(I163*H163,2)</f>
        <v>0</v>
      </c>
      <c r="BL163" s="16" t="s">
        <v>142</v>
      </c>
      <c r="BM163" s="201" t="s">
        <v>172</v>
      </c>
    </row>
    <row r="164" spans="1:65" s="2" customFormat="1" ht="12">
      <c r="A164" s="33"/>
      <c r="B164" s="34"/>
      <c r="C164" s="189" t="s">
        <v>156</v>
      </c>
      <c r="D164" s="189" t="s">
        <v>138</v>
      </c>
      <c r="E164" s="190" t="s">
        <v>814</v>
      </c>
      <c r="F164" s="191" t="s">
        <v>815</v>
      </c>
      <c r="G164" s="192" t="s">
        <v>313</v>
      </c>
      <c r="H164" s="193">
        <v>163.30000000000001</v>
      </c>
      <c r="I164" s="194"/>
      <c r="J164" s="195">
        <f>ROUND(I164*H164,2)</f>
        <v>0</v>
      </c>
      <c r="K164" s="196"/>
      <c r="L164" s="38"/>
      <c r="M164" s="197" t="s">
        <v>1</v>
      </c>
      <c r="N164" s="198" t="s">
        <v>38</v>
      </c>
      <c r="O164" s="70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1" t="s">
        <v>142</v>
      </c>
      <c r="AT164" s="201" t="s">
        <v>138</v>
      </c>
      <c r="AU164" s="201" t="s">
        <v>77</v>
      </c>
      <c r="AY164" s="16" t="s">
        <v>137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6" t="s">
        <v>77</v>
      </c>
      <c r="BK164" s="202">
        <f>ROUND(I164*H164,2)</f>
        <v>0</v>
      </c>
      <c r="BL164" s="16" t="s">
        <v>142</v>
      </c>
      <c r="BM164" s="201" t="s">
        <v>176</v>
      </c>
    </row>
    <row r="165" spans="1:65" s="2" customFormat="1" ht="12">
      <c r="A165" s="33"/>
      <c r="B165" s="34"/>
      <c r="C165" s="189" t="s">
        <v>178</v>
      </c>
      <c r="D165" s="189" t="s">
        <v>138</v>
      </c>
      <c r="E165" s="190" t="s">
        <v>816</v>
      </c>
      <c r="F165" s="191" t="s">
        <v>817</v>
      </c>
      <c r="G165" s="192" t="s">
        <v>210</v>
      </c>
      <c r="H165" s="193">
        <v>58.787999999999997</v>
      </c>
      <c r="I165" s="194"/>
      <c r="J165" s="195">
        <f>ROUND(I165*H165,2)</f>
        <v>0</v>
      </c>
      <c r="K165" s="196"/>
      <c r="L165" s="38"/>
      <c r="M165" s="197" t="s">
        <v>1</v>
      </c>
      <c r="N165" s="198" t="s">
        <v>38</v>
      </c>
      <c r="O165" s="7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1" t="s">
        <v>142</v>
      </c>
      <c r="AT165" s="201" t="s">
        <v>138</v>
      </c>
      <c r="AU165" s="201" t="s">
        <v>77</v>
      </c>
      <c r="AY165" s="16" t="s">
        <v>137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6" t="s">
        <v>77</v>
      </c>
      <c r="BK165" s="202">
        <f>ROUND(I165*H165,2)</f>
        <v>0</v>
      </c>
      <c r="BL165" s="16" t="s">
        <v>142</v>
      </c>
      <c r="BM165" s="201" t="s">
        <v>181</v>
      </c>
    </row>
    <row r="166" spans="1:65" s="13" customFormat="1">
      <c r="B166" s="203"/>
      <c r="C166" s="204"/>
      <c r="D166" s="205" t="s">
        <v>147</v>
      </c>
      <c r="E166" s="206" t="s">
        <v>1</v>
      </c>
      <c r="F166" s="207" t="s">
        <v>1333</v>
      </c>
      <c r="G166" s="204"/>
      <c r="H166" s="208">
        <v>58.787999999999997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147</v>
      </c>
      <c r="AU166" s="214" t="s">
        <v>77</v>
      </c>
      <c r="AV166" s="13" t="s">
        <v>81</v>
      </c>
      <c r="AW166" s="13" t="s">
        <v>30</v>
      </c>
      <c r="AX166" s="13" t="s">
        <v>77</v>
      </c>
      <c r="AY166" s="214" t="s">
        <v>137</v>
      </c>
    </row>
    <row r="167" spans="1:65" s="12" customFormat="1" ht="15">
      <c r="B167" s="175"/>
      <c r="C167" s="176"/>
      <c r="D167" s="177" t="s">
        <v>72</v>
      </c>
      <c r="E167" s="178" t="s">
        <v>81</v>
      </c>
      <c r="F167" s="178" t="s">
        <v>818</v>
      </c>
      <c r="G167" s="176"/>
      <c r="H167" s="176"/>
      <c r="I167" s="179"/>
      <c r="J167" s="180">
        <f>BK167</f>
        <v>0</v>
      </c>
      <c r="K167" s="176"/>
      <c r="L167" s="181"/>
      <c r="M167" s="182"/>
      <c r="N167" s="183"/>
      <c r="O167" s="183"/>
      <c r="P167" s="184">
        <f>SUM(P168:P183)</f>
        <v>0</v>
      </c>
      <c r="Q167" s="183"/>
      <c r="R167" s="184">
        <f>SUM(R168:R183)</f>
        <v>0</v>
      </c>
      <c r="S167" s="183"/>
      <c r="T167" s="185">
        <f>SUM(T168:T183)</f>
        <v>0</v>
      </c>
      <c r="AR167" s="186" t="s">
        <v>77</v>
      </c>
      <c r="AT167" s="187" t="s">
        <v>72</v>
      </c>
      <c r="AU167" s="187" t="s">
        <v>73</v>
      </c>
      <c r="AY167" s="186" t="s">
        <v>137</v>
      </c>
      <c r="BK167" s="188">
        <f>SUM(BK168:BK183)</f>
        <v>0</v>
      </c>
    </row>
    <row r="168" spans="1:65" s="2" customFormat="1" ht="24">
      <c r="A168" s="33"/>
      <c r="B168" s="34"/>
      <c r="C168" s="189" t="s">
        <v>161</v>
      </c>
      <c r="D168" s="189" t="s">
        <v>138</v>
      </c>
      <c r="E168" s="190" t="s">
        <v>819</v>
      </c>
      <c r="F168" s="191" t="s">
        <v>820</v>
      </c>
      <c r="G168" s="192" t="s">
        <v>141</v>
      </c>
      <c r="H168" s="193">
        <v>58.75</v>
      </c>
      <c r="I168" s="194"/>
      <c r="J168" s="195">
        <f>ROUND(I168*H168,2)</f>
        <v>0</v>
      </c>
      <c r="K168" s="196"/>
      <c r="L168" s="38"/>
      <c r="M168" s="197" t="s">
        <v>1</v>
      </c>
      <c r="N168" s="198" t="s">
        <v>38</v>
      </c>
      <c r="O168" s="70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1" t="s">
        <v>142</v>
      </c>
      <c r="AT168" s="201" t="s">
        <v>138</v>
      </c>
      <c r="AU168" s="201" t="s">
        <v>77</v>
      </c>
      <c r="AY168" s="16" t="s">
        <v>137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6" t="s">
        <v>77</v>
      </c>
      <c r="BK168" s="202">
        <f>ROUND(I168*H168,2)</f>
        <v>0</v>
      </c>
      <c r="BL168" s="16" t="s">
        <v>142</v>
      </c>
      <c r="BM168" s="201" t="s">
        <v>188</v>
      </c>
    </row>
    <row r="169" spans="1:65" s="13" customFormat="1">
      <c r="B169" s="203"/>
      <c r="C169" s="204"/>
      <c r="D169" s="205" t="s">
        <v>147</v>
      </c>
      <c r="E169" s="206" t="s">
        <v>1</v>
      </c>
      <c r="F169" s="207" t="s">
        <v>821</v>
      </c>
      <c r="G169" s="204"/>
      <c r="H169" s="208">
        <v>58.75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147</v>
      </c>
      <c r="AU169" s="214" t="s">
        <v>77</v>
      </c>
      <c r="AV169" s="13" t="s">
        <v>81</v>
      </c>
      <c r="AW169" s="13" t="s">
        <v>30</v>
      </c>
      <c r="AX169" s="13" t="s">
        <v>73</v>
      </c>
      <c r="AY169" s="214" t="s">
        <v>137</v>
      </c>
    </row>
    <row r="170" spans="1:65" s="14" customFormat="1">
      <c r="B170" s="215"/>
      <c r="C170" s="216"/>
      <c r="D170" s="205" t="s">
        <v>147</v>
      </c>
      <c r="E170" s="217" t="s">
        <v>1</v>
      </c>
      <c r="F170" s="218" t="s">
        <v>149</v>
      </c>
      <c r="G170" s="216"/>
      <c r="H170" s="219">
        <v>58.75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147</v>
      </c>
      <c r="AU170" s="225" t="s">
        <v>77</v>
      </c>
      <c r="AV170" s="14" t="s">
        <v>142</v>
      </c>
      <c r="AW170" s="14" t="s">
        <v>30</v>
      </c>
      <c r="AX170" s="14" t="s">
        <v>77</v>
      </c>
      <c r="AY170" s="225" t="s">
        <v>137</v>
      </c>
    </row>
    <row r="171" spans="1:65" s="2" customFormat="1" ht="12">
      <c r="A171" s="33"/>
      <c r="B171" s="34"/>
      <c r="C171" s="189" t="s">
        <v>189</v>
      </c>
      <c r="D171" s="189" t="s">
        <v>138</v>
      </c>
      <c r="E171" s="190" t="s">
        <v>822</v>
      </c>
      <c r="F171" s="191" t="s">
        <v>823</v>
      </c>
      <c r="G171" s="192" t="s">
        <v>313</v>
      </c>
      <c r="H171" s="193">
        <v>9.3849999999999998</v>
      </c>
      <c r="I171" s="194"/>
      <c r="J171" s="195">
        <f>ROUND(I171*H171,2)</f>
        <v>0</v>
      </c>
      <c r="K171" s="196"/>
      <c r="L171" s="38"/>
      <c r="M171" s="197" t="s">
        <v>1</v>
      </c>
      <c r="N171" s="198" t="s">
        <v>38</v>
      </c>
      <c r="O171" s="70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1" t="s">
        <v>142</v>
      </c>
      <c r="AT171" s="201" t="s">
        <v>138</v>
      </c>
      <c r="AU171" s="201" t="s">
        <v>77</v>
      </c>
      <c r="AY171" s="16" t="s">
        <v>137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6" t="s">
        <v>77</v>
      </c>
      <c r="BK171" s="202">
        <f>ROUND(I171*H171,2)</f>
        <v>0</v>
      </c>
      <c r="BL171" s="16" t="s">
        <v>142</v>
      </c>
      <c r="BM171" s="201" t="s">
        <v>192</v>
      </c>
    </row>
    <row r="172" spans="1:65" s="13" customFormat="1">
      <c r="B172" s="203"/>
      <c r="C172" s="204"/>
      <c r="D172" s="205" t="s">
        <v>147</v>
      </c>
      <c r="E172" s="206" t="s">
        <v>1</v>
      </c>
      <c r="F172" s="207" t="s">
        <v>824</v>
      </c>
      <c r="G172" s="204"/>
      <c r="H172" s="208">
        <v>9.3849999999999998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147</v>
      </c>
      <c r="AU172" s="214" t="s">
        <v>77</v>
      </c>
      <c r="AV172" s="13" t="s">
        <v>81</v>
      </c>
      <c r="AW172" s="13" t="s">
        <v>30</v>
      </c>
      <c r="AX172" s="13" t="s">
        <v>73</v>
      </c>
      <c r="AY172" s="214" t="s">
        <v>137</v>
      </c>
    </row>
    <row r="173" spans="1:65" s="14" customFormat="1">
      <c r="B173" s="215"/>
      <c r="C173" s="216"/>
      <c r="D173" s="205" t="s">
        <v>147</v>
      </c>
      <c r="E173" s="217" t="s">
        <v>1</v>
      </c>
      <c r="F173" s="218" t="s">
        <v>149</v>
      </c>
      <c r="G173" s="216"/>
      <c r="H173" s="219">
        <v>9.3849999999999998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147</v>
      </c>
      <c r="AU173" s="225" t="s">
        <v>77</v>
      </c>
      <c r="AV173" s="14" t="s">
        <v>142</v>
      </c>
      <c r="AW173" s="14" t="s">
        <v>30</v>
      </c>
      <c r="AX173" s="14" t="s">
        <v>77</v>
      </c>
      <c r="AY173" s="225" t="s">
        <v>137</v>
      </c>
    </row>
    <row r="174" spans="1:65" s="2" customFormat="1" ht="12">
      <c r="A174" s="33"/>
      <c r="B174" s="34"/>
      <c r="C174" s="189" t="s">
        <v>165</v>
      </c>
      <c r="D174" s="189" t="s">
        <v>138</v>
      </c>
      <c r="E174" s="190" t="s">
        <v>825</v>
      </c>
      <c r="F174" s="191" t="s">
        <v>826</v>
      </c>
      <c r="G174" s="192" t="s">
        <v>141</v>
      </c>
      <c r="H174" s="193">
        <v>11.9</v>
      </c>
      <c r="I174" s="194"/>
      <c r="J174" s="195">
        <f t="shared" ref="J174:J180" si="0">ROUND(I174*H174,2)</f>
        <v>0</v>
      </c>
      <c r="K174" s="196"/>
      <c r="L174" s="38"/>
      <c r="M174" s="197" t="s">
        <v>1</v>
      </c>
      <c r="N174" s="198" t="s">
        <v>38</v>
      </c>
      <c r="O174" s="70"/>
      <c r="P174" s="199">
        <f t="shared" ref="P174:P180" si="1">O174*H174</f>
        <v>0</v>
      </c>
      <c r="Q174" s="199">
        <v>0</v>
      </c>
      <c r="R174" s="199">
        <f t="shared" ref="R174:R180" si="2">Q174*H174</f>
        <v>0</v>
      </c>
      <c r="S174" s="199">
        <v>0</v>
      </c>
      <c r="T174" s="200">
        <f t="shared" ref="T174:T180" si="3"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1" t="s">
        <v>142</v>
      </c>
      <c r="AT174" s="201" t="s">
        <v>138</v>
      </c>
      <c r="AU174" s="201" t="s">
        <v>77</v>
      </c>
      <c r="AY174" s="16" t="s">
        <v>137</v>
      </c>
      <c r="BE174" s="202">
        <f t="shared" ref="BE174:BE180" si="4">IF(N174="základní",J174,0)</f>
        <v>0</v>
      </c>
      <c r="BF174" s="202">
        <f t="shared" ref="BF174:BF180" si="5">IF(N174="snížená",J174,0)</f>
        <v>0</v>
      </c>
      <c r="BG174" s="202">
        <f t="shared" ref="BG174:BG180" si="6">IF(N174="zákl. přenesená",J174,0)</f>
        <v>0</v>
      </c>
      <c r="BH174" s="202">
        <f t="shared" ref="BH174:BH180" si="7">IF(N174="sníž. přenesená",J174,0)</f>
        <v>0</v>
      </c>
      <c r="BI174" s="202">
        <f t="shared" ref="BI174:BI180" si="8">IF(N174="nulová",J174,0)</f>
        <v>0</v>
      </c>
      <c r="BJ174" s="16" t="s">
        <v>77</v>
      </c>
      <c r="BK174" s="202">
        <f t="shared" ref="BK174:BK180" si="9">ROUND(I174*H174,2)</f>
        <v>0</v>
      </c>
      <c r="BL174" s="16" t="s">
        <v>142</v>
      </c>
      <c r="BM174" s="201" t="s">
        <v>195</v>
      </c>
    </row>
    <row r="175" spans="1:65" s="2" customFormat="1" ht="12">
      <c r="A175" s="33"/>
      <c r="B175" s="34"/>
      <c r="C175" s="189" t="s">
        <v>198</v>
      </c>
      <c r="D175" s="189" t="s">
        <v>138</v>
      </c>
      <c r="E175" s="190" t="s">
        <v>827</v>
      </c>
      <c r="F175" s="191" t="s">
        <v>828</v>
      </c>
      <c r="G175" s="192" t="s">
        <v>141</v>
      </c>
      <c r="H175" s="193">
        <v>11.9</v>
      </c>
      <c r="I175" s="194"/>
      <c r="J175" s="195">
        <f t="shared" si="0"/>
        <v>0</v>
      </c>
      <c r="K175" s="196"/>
      <c r="L175" s="38"/>
      <c r="M175" s="197" t="s">
        <v>1</v>
      </c>
      <c r="N175" s="198" t="s">
        <v>38</v>
      </c>
      <c r="O175" s="70"/>
      <c r="P175" s="199">
        <f t="shared" si="1"/>
        <v>0</v>
      </c>
      <c r="Q175" s="199">
        <v>0</v>
      </c>
      <c r="R175" s="199">
        <f t="shared" si="2"/>
        <v>0</v>
      </c>
      <c r="S175" s="199">
        <v>0</v>
      </c>
      <c r="T175" s="200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1" t="s">
        <v>142</v>
      </c>
      <c r="AT175" s="201" t="s">
        <v>138</v>
      </c>
      <c r="AU175" s="201" t="s">
        <v>77</v>
      </c>
      <c r="AY175" s="16" t="s">
        <v>137</v>
      </c>
      <c r="BE175" s="202">
        <f t="shared" si="4"/>
        <v>0</v>
      </c>
      <c r="BF175" s="202">
        <f t="shared" si="5"/>
        <v>0</v>
      </c>
      <c r="BG175" s="202">
        <f t="shared" si="6"/>
        <v>0</v>
      </c>
      <c r="BH175" s="202">
        <f t="shared" si="7"/>
        <v>0</v>
      </c>
      <c r="BI175" s="202">
        <f t="shared" si="8"/>
        <v>0</v>
      </c>
      <c r="BJ175" s="16" t="s">
        <v>77</v>
      </c>
      <c r="BK175" s="202">
        <f t="shared" si="9"/>
        <v>0</v>
      </c>
      <c r="BL175" s="16" t="s">
        <v>142</v>
      </c>
      <c r="BM175" s="201" t="s">
        <v>202</v>
      </c>
    </row>
    <row r="176" spans="1:65" s="2" customFormat="1" ht="12">
      <c r="A176" s="33"/>
      <c r="B176" s="34"/>
      <c r="C176" s="189" t="s">
        <v>172</v>
      </c>
      <c r="D176" s="189" t="s">
        <v>138</v>
      </c>
      <c r="E176" s="190" t="s">
        <v>829</v>
      </c>
      <c r="F176" s="191" t="s">
        <v>830</v>
      </c>
      <c r="G176" s="192" t="s">
        <v>201</v>
      </c>
      <c r="H176" s="193">
        <v>2</v>
      </c>
      <c r="I176" s="194"/>
      <c r="J176" s="195">
        <f t="shared" si="0"/>
        <v>0</v>
      </c>
      <c r="K176" s="196"/>
      <c r="L176" s="38"/>
      <c r="M176" s="197" t="s">
        <v>1</v>
      </c>
      <c r="N176" s="198" t="s">
        <v>38</v>
      </c>
      <c r="O176" s="70"/>
      <c r="P176" s="199">
        <f t="shared" si="1"/>
        <v>0</v>
      </c>
      <c r="Q176" s="199">
        <v>0</v>
      </c>
      <c r="R176" s="199">
        <f t="shared" si="2"/>
        <v>0</v>
      </c>
      <c r="S176" s="199">
        <v>0</v>
      </c>
      <c r="T176" s="200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1" t="s">
        <v>142</v>
      </c>
      <c r="AT176" s="201" t="s">
        <v>138</v>
      </c>
      <c r="AU176" s="201" t="s">
        <v>77</v>
      </c>
      <c r="AY176" s="16" t="s">
        <v>137</v>
      </c>
      <c r="BE176" s="202">
        <f t="shared" si="4"/>
        <v>0</v>
      </c>
      <c r="BF176" s="202">
        <f t="shared" si="5"/>
        <v>0</v>
      </c>
      <c r="BG176" s="202">
        <f t="shared" si="6"/>
        <v>0</v>
      </c>
      <c r="BH176" s="202">
        <f t="shared" si="7"/>
        <v>0</v>
      </c>
      <c r="BI176" s="202">
        <f t="shared" si="8"/>
        <v>0</v>
      </c>
      <c r="BJ176" s="16" t="s">
        <v>77</v>
      </c>
      <c r="BK176" s="202">
        <f t="shared" si="9"/>
        <v>0</v>
      </c>
      <c r="BL176" s="16" t="s">
        <v>142</v>
      </c>
      <c r="BM176" s="201" t="s">
        <v>205</v>
      </c>
    </row>
    <row r="177" spans="1:65" s="2" customFormat="1" ht="24">
      <c r="A177" s="33"/>
      <c r="B177" s="34"/>
      <c r="C177" s="189" t="s">
        <v>8</v>
      </c>
      <c r="D177" s="189" t="s">
        <v>138</v>
      </c>
      <c r="E177" s="190" t="s">
        <v>831</v>
      </c>
      <c r="F177" s="191" t="s">
        <v>832</v>
      </c>
      <c r="G177" s="192" t="s">
        <v>313</v>
      </c>
      <c r="H177" s="193">
        <v>8.89</v>
      </c>
      <c r="I177" s="194"/>
      <c r="J177" s="195">
        <f t="shared" si="0"/>
        <v>0</v>
      </c>
      <c r="K177" s="196"/>
      <c r="L177" s="38"/>
      <c r="M177" s="197" t="s">
        <v>1</v>
      </c>
      <c r="N177" s="198" t="s">
        <v>38</v>
      </c>
      <c r="O177" s="70"/>
      <c r="P177" s="199">
        <f t="shared" si="1"/>
        <v>0</v>
      </c>
      <c r="Q177" s="199">
        <v>0</v>
      </c>
      <c r="R177" s="199">
        <f t="shared" si="2"/>
        <v>0</v>
      </c>
      <c r="S177" s="199">
        <v>0</v>
      </c>
      <c r="T177" s="200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1" t="s">
        <v>142</v>
      </c>
      <c r="AT177" s="201" t="s">
        <v>138</v>
      </c>
      <c r="AU177" s="201" t="s">
        <v>77</v>
      </c>
      <c r="AY177" s="16" t="s">
        <v>137</v>
      </c>
      <c r="BE177" s="202">
        <f t="shared" si="4"/>
        <v>0</v>
      </c>
      <c r="BF177" s="202">
        <f t="shared" si="5"/>
        <v>0</v>
      </c>
      <c r="BG177" s="202">
        <f t="shared" si="6"/>
        <v>0</v>
      </c>
      <c r="BH177" s="202">
        <f t="shared" si="7"/>
        <v>0</v>
      </c>
      <c r="BI177" s="202">
        <f t="shared" si="8"/>
        <v>0</v>
      </c>
      <c r="BJ177" s="16" t="s">
        <v>77</v>
      </c>
      <c r="BK177" s="202">
        <f t="shared" si="9"/>
        <v>0</v>
      </c>
      <c r="BL177" s="16" t="s">
        <v>142</v>
      </c>
      <c r="BM177" s="201" t="s">
        <v>211</v>
      </c>
    </row>
    <row r="178" spans="1:65" s="2" customFormat="1" ht="12">
      <c r="A178" s="33"/>
      <c r="B178" s="34"/>
      <c r="C178" s="189" t="s">
        <v>176</v>
      </c>
      <c r="D178" s="189" t="s">
        <v>138</v>
      </c>
      <c r="E178" s="190" t="s">
        <v>833</v>
      </c>
      <c r="F178" s="191" t="s">
        <v>834</v>
      </c>
      <c r="G178" s="192" t="s">
        <v>210</v>
      </c>
      <c r="H178" s="193">
        <v>0.42299999999999999</v>
      </c>
      <c r="I178" s="194"/>
      <c r="J178" s="195">
        <f t="shared" si="0"/>
        <v>0</v>
      </c>
      <c r="K178" s="196"/>
      <c r="L178" s="38"/>
      <c r="M178" s="197" t="s">
        <v>1</v>
      </c>
      <c r="N178" s="198" t="s">
        <v>38</v>
      </c>
      <c r="O178" s="70"/>
      <c r="P178" s="199">
        <f t="shared" si="1"/>
        <v>0</v>
      </c>
      <c r="Q178" s="199">
        <v>0</v>
      </c>
      <c r="R178" s="199">
        <f t="shared" si="2"/>
        <v>0</v>
      </c>
      <c r="S178" s="199">
        <v>0</v>
      </c>
      <c r="T178" s="200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1" t="s">
        <v>142</v>
      </c>
      <c r="AT178" s="201" t="s">
        <v>138</v>
      </c>
      <c r="AU178" s="201" t="s">
        <v>77</v>
      </c>
      <c r="AY178" s="16" t="s">
        <v>137</v>
      </c>
      <c r="BE178" s="202">
        <f t="shared" si="4"/>
        <v>0</v>
      </c>
      <c r="BF178" s="202">
        <f t="shared" si="5"/>
        <v>0</v>
      </c>
      <c r="BG178" s="202">
        <f t="shared" si="6"/>
        <v>0</v>
      </c>
      <c r="BH178" s="202">
        <f t="shared" si="7"/>
        <v>0</v>
      </c>
      <c r="BI178" s="202">
        <f t="shared" si="8"/>
        <v>0</v>
      </c>
      <c r="BJ178" s="16" t="s">
        <v>77</v>
      </c>
      <c r="BK178" s="202">
        <f t="shared" si="9"/>
        <v>0</v>
      </c>
      <c r="BL178" s="16" t="s">
        <v>142</v>
      </c>
      <c r="BM178" s="201" t="s">
        <v>216</v>
      </c>
    </row>
    <row r="179" spans="1:65" s="2" customFormat="1" ht="12">
      <c r="A179" s="33"/>
      <c r="B179" s="34"/>
      <c r="C179" s="189" t="s">
        <v>217</v>
      </c>
      <c r="D179" s="189" t="s">
        <v>138</v>
      </c>
      <c r="E179" s="190" t="s">
        <v>835</v>
      </c>
      <c r="F179" s="191" t="s">
        <v>836</v>
      </c>
      <c r="G179" s="192" t="s">
        <v>160</v>
      </c>
      <c r="H179" s="193">
        <v>21</v>
      </c>
      <c r="I179" s="194"/>
      <c r="J179" s="195">
        <f t="shared" si="0"/>
        <v>0</v>
      </c>
      <c r="K179" s="196"/>
      <c r="L179" s="38"/>
      <c r="M179" s="197" t="s">
        <v>1</v>
      </c>
      <c r="N179" s="198" t="s">
        <v>38</v>
      </c>
      <c r="O179" s="70"/>
      <c r="P179" s="199">
        <f t="shared" si="1"/>
        <v>0</v>
      </c>
      <c r="Q179" s="199">
        <v>0</v>
      </c>
      <c r="R179" s="199">
        <f t="shared" si="2"/>
        <v>0</v>
      </c>
      <c r="S179" s="199">
        <v>0</v>
      </c>
      <c r="T179" s="200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1" t="s">
        <v>142</v>
      </c>
      <c r="AT179" s="201" t="s">
        <v>138</v>
      </c>
      <c r="AU179" s="201" t="s">
        <v>77</v>
      </c>
      <c r="AY179" s="16" t="s">
        <v>137</v>
      </c>
      <c r="BE179" s="202">
        <f t="shared" si="4"/>
        <v>0</v>
      </c>
      <c r="BF179" s="202">
        <f t="shared" si="5"/>
        <v>0</v>
      </c>
      <c r="BG179" s="202">
        <f t="shared" si="6"/>
        <v>0</v>
      </c>
      <c r="BH179" s="202">
        <f t="shared" si="7"/>
        <v>0</v>
      </c>
      <c r="BI179" s="202">
        <f t="shared" si="8"/>
        <v>0</v>
      </c>
      <c r="BJ179" s="16" t="s">
        <v>77</v>
      </c>
      <c r="BK179" s="202">
        <f t="shared" si="9"/>
        <v>0</v>
      </c>
      <c r="BL179" s="16" t="s">
        <v>142</v>
      </c>
      <c r="BM179" s="201" t="s">
        <v>220</v>
      </c>
    </row>
    <row r="180" spans="1:65" s="2" customFormat="1" ht="12">
      <c r="A180" s="33"/>
      <c r="B180" s="34"/>
      <c r="C180" s="189" t="s">
        <v>181</v>
      </c>
      <c r="D180" s="189" t="s">
        <v>138</v>
      </c>
      <c r="E180" s="190" t="s">
        <v>837</v>
      </c>
      <c r="F180" s="191" t="s">
        <v>838</v>
      </c>
      <c r="G180" s="192" t="s">
        <v>313</v>
      </c>
      <c r="H180" s="193">
        <v>6.3</v>
      </c>
      <c r="I180" s="194"/>
      <c r="J180" s="195">
        <f t="shared" si="0"/>
        <v>0</v>
      </c>
      <c r="K180" s="196"/>
      <c r="L180" s="38"/>
      <c r="M180" s="197" t="s">
        <v>1</v>
      </c>
      <c r="N180" s="198" t="s">
        <v>38</v>
      </c>
      <c r="O180" s="70"/>
      <c r="P180" s="199">
        <f t="shared" si="1"/>
        <v>0</v>
      </c>
      <c r="Q180" s="199">
        <v>0</v>
      </c>
      <c r="R180" s="199">
        <f t="shared" si="2"/>
        <v>0</v>
      </c>
      <c r="S180" s="199">
        <v>0</v>
      </c>
      <c r="T180" s="200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1" t="s">
        <v>142</v>
      </c>
      <c r="AT180" s="201" t="s">
        <v>138</v>
      </c>
      <c r="AU180" s="201" t="s">
        <v>77</v>
      </c>
      <c r="AY180" s="16" t="s">
        <v>137</v>
      </c>
      <c r="BE180" s="202">
        <f t="shared" si="4"/>
        <v>0</v>
      </c>
      <c r="BF180" s="202">
        <f t="shared" si="5"/>
        <v>0</v>
      </c>
      <c r="BG180" s="202">
        <f t="shared" si="6"/>
        <v>0</v>
      </c>
      <c r="BH180" s="202">
        <f t="shared" si="7"/>
        <v>0</v>
      </c>
      <c r="BI180" s="202">
        <f t="shared" si="8"/>
        <v>0</v>
      </c>
      <c r="BJ180" s="16" t="s">
        <v>77</v>
      </c>
      <c r="BK180" s="202">
        <f t="shared" si="9"/>
        <v>0</v>
      </c>
      <c r="BL180" s="16" t="s">
        <v>142</v>
      </c>
      <c r="BM180" s="201" t="s">
        <v>223</v>
      </c>
    </row>
    <row r="181" spans="1:65" s="13" customFormat="1">
      <c r="B181" s="203"/>
      <c r="C181" s="204"/>
      <c r="D181" s="205" t="s">
        <v>147</v>
      </c>
      <c r="E181" s="206" t="s">
        <v>1</v>
      </c>
      <c r="F181" s="207" t="s">
        <v>839</v>
      </c>
      <c r="G181" s="204"/>
      <c r="H181" s="208">
        <v>6.3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147</v>
      </c>
      <c r="AU181" s="214" t="s">
        <v>77</v>
      </c>
      <c r="AV181" s="13" t="s">
        <v>81</v>
      </c>
      <c r="AW181" s="13" t="s">
        <v>30</v>
      </c>
      <c r="AX181" s="13" t="s">
        <v>73</v>
      </c>
      <c r="AY181" s="214" t="s">
        <v>137</v>
      </c>
    </row>
    <row r="182" spans="1:65" s="14" customFormat="1">
      <c r="B182" s="215"/>
      <c r="C182" s="216"/>
      <c r="D182" s="205" t="s">
        <v>147</v>
      </c>
      <c r="E182" s="217" t="s">
        <v>1</v>
      </c>
      <c r="F182" s="218" t="s">
        <v>149</v>
      </c>
      <c r="G182" s="216"/>
      <c r="H182" s="219">
        <v>6.3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147</v>
      </c>
      <c r="AU182" s="225" t="s">
        <v>77</v>
      </c>
      <c r="AV182" s="14" t="s">
        <v>142</v>
      </c>
      <c r="AW182" s="14" t="s">
        <v>30</v>
      </c>
      <c r="AX182" s="14" t="s">
        <v>77</v>
      </c>
      <c r="AY182" s="225" t="s">
        <v>137</v>
      </c>
    </row>
    <row r="183" spans="1:65" s="2" customFormat="1" ht="12">
      <c r="A183" s="33"/>
      <c r="B183" s="34"/>
      <c r="C183" s="189" t="s">
        <v>225</v>
      </c>
      <c r="D183" s="189" t="s">
        <v>138</v>
      </c>
      <c r="E183" s="190" t="s">
        <v>840</v>
      </c>
      <c r="F183" s="191" t="s">
        <v>841</v>
      </c>
      <c r="G183" s="192" t="s">
        <v>313</v>
      </c>
      <c r="H183" s="193">
        <v>0.56000000000000005</v>
      </c>
      <c r="I183" s="194"/>
      <c r="J183" s="195">
        <f>ROUND(I183*H183,2)</f>
        <v>0</v>
      </c>
      <c r="K183" s="196"/>
      <c r="L183" s="38"/>
      <c r="M183" s="197" t="s">
        <v>1</v>
      </c>
      <c r="N183" s="198" t="s">
        <v>38</v>
      </c>
      <c r="O183" s="70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142</v>
      </c>
      <c r="AT183" s="201" t="s">
        <v>138</v>
      </c>
      <c r="AU183" s="201" t="s">
        <v>77</v>
      </c>
      <c r="AY183" s="16" t="s">
        <v>137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6" t="s">
        <v>77</v>
      </c>
      <c r="BK183" s="202">
        <f>ROUND(I183*H183,2)</f>
        <v>0</v>
      </c>
      <c r="BL183" s="16" t="s">
        <v>142</v>
      </c>
      <c r="BM183" s="201" t="s">
        <v>228</v>
      </c>
    </row>
    <row r="184" spans="1:65" s="12" customFormat="1" ht="15">
      <c r="B184" s="175"/>
      <c r="C184" s="176"/>
      <c r="D184" s="177" t="s">
        <v>72</v>
      </c>
      <c r="E184" s="178" t="s">
        <v>87</v>
      </c>
      <c r="F184" s="178" t="s">
        <v>842</v>
      </c>
      <c r="G184" s="176"/>
      <c r="H184" s="176"/>
      <c r="I184" s="179"/>
      <c r="J184" s="180">
        <f>SUM(J185:J212)</f>
        <v>0</v>
      </c>
      <c r="K184" s="176"/>
      <c r="L184" s="181"/>
      <c r="M184" s="182"/>
      <c r="N184" s="183"/>
      <c r="O184" s="183"/>
      <c r="P184" s="184">
        <f>SUM(P185:P214)</f>
        <v>0</v>
      </c>
      <c r="Q184" s="183"/>
      <c r="R184" s="184">
        <f>SUM(R185:R214)</f>
        <v>0</v>
      </c>
      <c r="S184" s="183"/>
      <c r="T184" s="185">
        <f>SUM(T185:T214)</f>
        <v>0</v>
      </c>
      <c r="AR184" s="186" t="s">
        <v>77</v>
      </c>
      <c r="AT184" s="187" t="s">
        <v>72</v>
      </c>
      <c r="AU184" s="187" t="s">
        <v>73</v>
      </c>
      <c r="AY184" s="186" t="s">
        <v>137</v>
      </c>
      <c r="BK184" s="188">
        <f>SUM(BK185:BK214)</f>
        <v>0</v>
      </c>
    </row>
    <row r="185" spans="1:65" s="2" customFormat="1" ht="24">
      <c r="A185" s="33"/>
      <c r="B185" s="34"/>
      <c r="C185" s="189" t="s">
        <v>188</v>
      </c>
      <c r="D185" s="189" t="s">
        <v>138</v>
      </c>
      <c r="E185" s="190" t="s">
        <v>843</v>
      </c>
      <c r="F185" s="191" t="s">
        <v>844</v>
      </c>
      <c r="G185" s="192" t="s">
        <v>313</v>
      </c>
      <c r="H185" s="193">
        <v>0.42</v>
      </c>
      <c r="I185" s="194"/>
      <c r="J185" s="195">
        <f>ROUND(I185*H185,2)</f>
        <v>0</v>
      </c>
      <c r="K185" s="196"/>
      <c r="L185" s="38"/>
      <c r="M185" s="197" t="s">
        <v>1</v>
      </c>
      <c r="N185" s="198" t="s">
        <v>38</v>
      </c>
      <c r="O185" s="70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1" t="s">
        <v>142</v>
      </c>
      <c r="AT185" s="201" t="s">
        <v>138</v>
      </c>
      <c r="AU185" s="201" t="s">
        <v>77</v>
      </c>
      <c r="AY185" s="16" t="s">
        <v>137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6" t="s">
        <v>77</v>
      </c>
      <c r="BK185" s="202">
        <f>ROUND(I185*H185,2)</f>
        <v>0</v>
      </c>
      <c r="BL185" s="16" t="s">
        <v>142</v>
      </c>
      <c r="BM185" s="201" t="s">
        <v>231</v>
      </c>
    </row>
    <row r="186" spans="1:65" s="13" customFormat="1">
      <c r="B186" s="203"/>
      <c r="C186" s="204"/>
      <c r="D186" s="205" t="s">
        <v>147</v>
      </c>
      <c r="E186" s="206" t="s">
        <v>1</v>
      </c>
      <c r="F186" s="207" t="s">
        <v>845</v>
      </c>
      <c r="G186" s="204"/>
      <c r="H186" s="208">
        <v>0.42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147</v>
      </c>
      <c r="AU186" s="214" t="s">
        <v>77</v>
      </c>
      <c r="AV186" s="13" t="s">
        <v>81</v>
      </c>
      <c r="AW186" s="13" t="s">
        <v>30</v>
      </c>
      <c r="AX186" s="13" t="s">
        <v>73</v>
      </c>
      <c r="AY186" s="214" t="s">
        <v>137</v>
      </c>
    </row>
    <row r="187" spans="1:65" s="14" customFormat="1">
      <c r="B187" s="215"/>
      <c r="C187" s="216"/>
      <c r="D187" s="205" t="s">
        <v>147</v>
      </c>
      <c r="E187" s="217" t="s">
        <v>1</v>
      </c>
      <c r="F187" s="218" t="s">
        <v>149</v>
      </c>
      <c r="G187" s="216"/>
      <c r="H187" s="219">
        <v>0.42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147</v>
      </c>
      <c r="AU187" s="225" t="s">
        <v>77</v>
      </c>
      <c r="AV187" s="14" t="s">
        <v>142</v>
      </c>
      <c r="AW187" s="14" t="s">
        <v>30</v>
      </c>
      <c r="AX187" s="14" t="s">
        <v>77</v>
      </c>
      <c r="AY187" s="225" t="s">
        <v>137</v>
      </c>
    </row>
    <row r="188" spans="1:65" s="2" customFormat="1" ht="12">
      <c r="A188" s="33"/>
      <c r="B188" s="34"/>
      <c r="C188" s="189" t="s">
        <v>7</v>
      </c>
      <c r="D188" s="189" t="s">
        <v>138</v>
      </c>
      <c r="E188" s="190" t="s">
        <v>846</v>
      </c>
      <c r="F188" s="191" t="s">
        <v>847</v>
      </c>
      <c r="G188" s="192" t="s">
        <v>141</v>
      </c>
      <c r="H188" s="193">
        <v>17.03</v>
      </c>
      <c r="I188" s="194"/>
      <c r="J188" s="195">
        <f>ROUND(I188*H188,2)</f>
        <v>0</v>
      </c>
      <c r="K188" s="196"/>
      <c r="L188" s="38"/>
      <c r="M188" s="197" t="s">
        <v>1</v>
      </c>
      <c r="N188" s="198" t="s">
        <v>38</v>
      </c>
      <c r="O188" s="70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1" t="s">
        <v>142</v>
      </c>
      <c r="AT188" s="201" t="s">
        <v>138</v>
      </c>
      <c r="AU188" s="201" t="s">
        <v>77</v>
      </c>
      <c r="AY188" s="16" t="s">
        <v>137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77</v>
      </c>
      <c r="BK188" s="202">
        <f>ROUND(I188*H188,2)</f>
        <v>0</v>
      </c>
      <c r="BL188" s="16" t="s">
        <v>142</v>
      </c>
      <c r="BM188" s="201" t="s">
        <v>234</v>
      </c>
    </row>
    <row r="189" spans="1:65" s="13" customFormat="1">
      <c r="B189" s="203"/>
      <c r="C189" s="204"/>
      <c r="D189" s="205" t="s">
        <v>147</v>
      </c>
      <c r="E189" s="206" t="s">
        <v>1</v>
      </c>
      <c r="F189" s="207" t="s">
        <v>848</v>
      </c>
      <c r="G189" s="204"/>
      <c r="H189" s="208">
        <v>19.809999999999999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147</v>
      </c>
      <c r="AU189" s="214" t="s">
        <v>77</v>
      </c>
      <c r="AV189" s="13" t="s">
        <v>81</v>
      </c>
      <c r="AW189" s="13" t="s">
        <v>30</v>
      </c>
      <c r="AX189" s="13" t="s">
        <v>73</v>
      </c>
      <c r="AY189" s="214" t="s">
        <v>137</v>
      </c>
    </row>
    <row r="190" spans="1:65" s="13" customFormat="1">
      <c r="B190" s="203"/>
      <c r="C190" s="204"/>
      <c r="D190" s="205" t="s">
        <v>147</v>
      </c>
      <c r="E190" s="206" t="s">
        <v>1</v>
      </c>
      <c r="F190" s="207" t="s">
        <v>849</v>
      </c>
      <c r="G190" s="204"/>
      <c r="H190" s="208">
        <v>-2.78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147</v>
      </c>
      <c r="AU190" s="214" t="s">
        <v>77</v>
      </c>
      <c r="AV190" s="13" t="s">
        <v>81</v>
      </c>
      <c r="AW190" s="13" t="s">
        <v>30</v>
      </c>
      <c r="AX190" s="13" t="s">
        <v>73</v>
      </c>
      <c r="AY190" s="214" t="s">
        <v>137</v>
      </c>
    </row>
    <row r="191" spans="1:65" s="14" customFormat="1">
      <c r="B191" s="215"/>
      <c r="C191" s="216"/>
      <c r="D191" s="205" t="s">
        <v>147</v>
      </c>
      <c r="E191" s="217" t="s">
        <v>1</v>
      </c>
      <c r="F191" s="218" t="s">
        <v>149</v>
      </c>
      <c r="G191" s="216"/>
      <c r="H191" s="219">
        <v>17.03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147</v>
      </c>
      <c r="AU191" s="225" t="s">
        <v>77</v>
      </c>
      <c r="AV191" s="14" t="s">
        <v>142</v>
      </c>
      <c r="AW191" s="14" t="s">
        <v>30</v>
      </c>
      <c r="AX191" s="14" t="s">
        <v>77</v>
      </c>
      <c r="AY191" s="225" t="s">
        <v>137</v>
      </c>
    </row>
    <row r="192" spans="1:65" s="2" customFormat="1" ht="12">
      <c r="A192" s="33"/>
      <c r="B192" s="34"/>
      <c r="C192" s="189" t="s">
        <v>192</v>
      </c>
      <c r="D192" s="189" t="s">
        <v>138</v>
      </c>
      <c r="E192" s="190" t="s">
        <v>850</v>
      </c>
      <c r="F192" s="191" t="s">
        <v>851</v>
      </c>
      <c r="G192" s="192" t="s">
        <v>201</v>
      </c>
      <c r="H192" s="193">
        <v>4</v>
      </c>
      <c r="I192" s="194"/>
      <c r="J192" s="195">
        <f t="shared" ref="J192:J199" si="10">ROUND(I192*H192,2)</f>
        <v>0</v>
      </c>
      <c r="K192" s="196"/>
      <c r="L192" s="38"/>
      <c r="M192" s="197" t="s">
        <v>1</v>
      </c>
      <c r="N192" s="198" t="s">
        <v>38</v>
      </c>
      <c r="O192" s="70"/>
      <c r="P192" s="199">
        <f t="shared" ref="P192:P199" si="11">O192*H192</f>
        <v>0</v>
      </c>
      <c r="Q192" s="199">
        <v>0</v>
      </c>
      <c r="R192" s="199">
        <f t="shared" ref="R192:R199" si="12">Q192*H192</f>
        <v>0</v>
      </c>
      <c r="S192" s="199">
        <v>0</v>
      </c>
      <c r="T192" s="200">
        <f t="shared" ref="T192:T199" si="13"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01" t="s">
        <v>142</v>
      </c>
      <c r="AT192" s="201" t="s">
        <v>138</v>
      </c>
      <c r="AU192" s="201" t="s">
        <v>77</v>
      </c>
      <c r="AY192" s="16" t="s">
        <v>137</v>
      </c>
      <c r="BE192" s="202">
        <f t="shared" ref="BE192:BE199" si="14">IF(N192="základní",J192,0)</f>
        <v>0</v>
      </c>
      <c r="BF192" s="202">
        <f t="shared" ref="BF192:BF199" si="15">IF(N192="snížená",J192,0)</f>
        <v>0</v>
      </c>
      <c r="BG192" s="202">
        <f t="shared" ref="BG192:BG199" si="16">IF(N192="zákl. přenesená",J192,0)</f>
        <v>0</v>
      </c>
      <c r="BH192" s="202">
        <f t="shared" ref="BH192:BH199" si="17">IF(N192="sníž. přenesená",J192,0)</f>
        <v>0</v>
      </c>
      <c r="BI192" s="202">
        <f t="shared" ref="BI192:BI199" si="18">IF(N192="nulová",J192,0)</f>
        <v>0</v>
      </c>
      <c r="BJ192" s="16" t="s">
        <v>77</v>
      </c>
      <c r="BK192" s="202">
        <f t="shared" ref="BK192:BK199" si="19">ROUND(I192*H192,2)</f>
        <v>0</v>
      </c>
      <c r="BL192" s="16" t="s">
        <v>142</v>
      </c>
      <c r="BM192" s="201" t="s">
        <v>239</v>
      </c>
    </row>
    <row r="193" spans="1:65" s="2" customFormat="1" ht="12">
      <c r="A193" s="33"/>
      <c r="B193" s="34"/>
      <c r="C193" s="189" t="s">
        <v>240</v>
      </c>
      <c r="D193" s="189" t="s">
        <v>138</v>
      </c>
      <c r="E193" s="190" t="s">
        <v>852</v>
      </c>
      <c r="F193" s="191" t="s">
        <v>853</v>
      </c>
      <c r="G193" s="192" t="s">
        <v>201</v>
      </c>
      <c r="H193" s="193">
        <v>8</v>
      </c>
      <c r="I193" s="194"/>
      <c r="J193" s="195">
        <f t="shared" si="10"/>
        <v>0</v>
      </c>
      <c r="K193" s="196"/>
      <c r="L193" s="38"/>
      <c r="M193" s="197" t="s">
        <v>1</v>
      </c>
      <c r="N193" s="198" t="s">
        <v>38</v>
      </c>
      <c r="O193" s="70"/>
      <c r="P193" s="199">
        <f t="shared" si="11"/>
        <v>0</v>
      </c>
      <c r="Q193" s="199">
        <v>0</v>
      </c>
      <c r="R193" s="199">
        <f t="shared" si="12"/>
        <v>0</v>
      </c>
      <c r="S193" s="199">
        <v>0</v>
      </c>
      <c r="T193" s="200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1" t="s">
        <v>142</v>
      </c>
      <c r="AT193" s="201" t="s">
        <v>138</v>
      </c>
      <c r="AU193" s="201" t="s">
        <v>77</v>
      </c>
      <c r="AY193" s="16" t="s">
        <v>137</v>
      </c>
      <c r="BE193" s="202">
        <f t="shared" si="14"/>
        <v>0</v>
      </c>
      <c r="BF193" s="202">
        <f t="shared" si="15"/>
        <v>0</v>
      </c>
      <c r="BG193" s="202">
        <f t="shared" si="16"/>
        <v>0</v>
      </c>
      <c r="BH193" s="202">
        <f t="shared" si="17"/>
        <v>0</v>
      </c>
      <c r="BI193" s="202">
        <f t="shared" si="18"/>
        <v>0</v>
      </c>
      <c r="BJ193" s="16" t="s">
        <v>77</v>
      </c>
      <c r="BK193" s="202">
        <f t="shared" si="19"/>
        <v>0</v>
      </c>
      <c r="BL193" s="16" t="s">
        <v>142</v>
      </c>
      <c r="BM193" s="201" t="s">
        <v>243</v>
      </c>
    </row>
    <row r="194" spans="1:65" s="2" customFormat="1" ht="12">
      <c r="A194" s="33"/>
      <c r="B194" s="34"/>
      <c r="C194" s="189" t="s">
        <v>195</v>
      </c>
      <c r="D194" s="189" t="s">
        <v>138</v>
      </c>
      <c r="E194" s="190" t="s">
        <v>854</v>
      </c>
      <c r="F194" s="191" t="s">
        <v>855</v>
      </c>
      <c r="G194" s="192" t="s">
        <v>160</v>
      </c>
      <c r="H194" s="193">
        <v>6.3</v>
      </c>
      <c r="I194" s="194"/>
      <c r="J194" s="195">
        <f t="shared" si="10"/>
        <v>0</v>
      </c>
      <c r="K194" s="196"/>
      <c r="L194" s="38"/>
      <c r="M194" s="197" t="s">
        <v>1</v>
      </c>
      <c r="N194" s="198" t="s">
        <v>38</v>
      </c>
      <c r="O194" s="70"/>
      <c r="P194" s="199">
        <f t="shared" si="11"/>
        <v>0</v>
      </c>
      <c r="Q194" s="199">
        <v>0</v>
      </c>
      <c r="R194" s="199">
        <f t="shared" si="12"/>
        <v>0</v>
      </c>
      <c r="S194" s="199">
        <v>0</v>
      </c>
      <c r="T194" s="200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01" t="s">
        <v>142</v>
      </c>
      <c r="AT194" s="201" t="s">
        <v>138</v>
      </c>
      <c r="AU194" s="201" t="s">
        <v>77</v>
      </c>
      <c r="AY194" s="16" t="s">
        <v>137</v>
      </c>
      <c r="BE194" s="202">
        <f t="shared" si="14"/>
        <v>0</v>
      </c>
      <c r="BF194" s="202">
        <f t="shared" si="15"/>
        <v>0</v>
      </c>
      <c r="BG194" s="202">
        <f t="shared" si="16"/>
        <v>0</v>
      </c>
      <c r="BH194" s="202">
        <f t="shared" si="17"/>
        <v>0</v>
      </c>
      <c r="BI194" s="202">
        <f t="shared" si="18"/>
        <v>0</v>
      </c>
      <c r="BJ194" s="16" t="s">
        <v>77</v>
      </c>
      <c r="BK194" s="202">
        <f t="shared" si="19"/>
        <v>0</v>
      </c>
      <c r="BL194" s="16" t="s">
        <v>142</v>
      </c>
      <c r="BM194" s="201" t="s">
        <v>248</v>
      </c>
    </row>
    <row r="195" spans="1:65" s="2" customFormat="1" ht="24">
      <c r="A195" s="33"/>
      <c r="B195" s="34"/>
      <c r="C195" s="189" t="s">
        <v>249</v>
      </c>
      <c r="D195" s="189" t="s">
        <v>138</v>
      </c>
      <c r="E195" s="190" t="s">
        <v>856</v>
      </c>
      <c r="F195" s="191" t="s">
        <v>857</v>
      </c>
      <c r="G195" s="192" t="s">
        <v>210</v>
      </c>
      <c r="H195" s="193">
        <v>0.14000000000000001</v>
      </c>
      <c r="I195" s="194"/>
      <c r="J195" s="195">
        <f t="shared" si="10"/>
        <v>0</v>
      </c>
      <c r="K195" s="196"/>
      <c r="L195" s="38"/>
      <c r="M195" s="197" t="s">
        <v>1</v>
      </c>
      <c r="N195" s="198" t="s">
        <v>38</v>
      </c>
      <c r="O195" s="70"/>
      <c r="P195" s="199">
        <f t="shared" si="11"/>
        <v>0</v>
      </c>
      <c r="Q195" s="199">
        <v>0</v>
      </c>
      <c r="R195" s="199">
        <f t="shared" si="12"/>
        <v>0</v>
      </c>
      <c r="S195" s="199">
        <v>0</v>
      </c>
      <c r="T195" s="200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1" t="s">
        <v>142</v>
      </c>
      <c r="AT195" s="201" t="s">
        <v>138</v>
      </c>
      <c r="AU195" s="201" t="s">
        <v>77</v>
      </c>
      <c r="AY195" s="16" t="s">
        <v>137</v>
      </c>
      <c r="BE195" s="202">
        <f t="shared" si="14"/>
        <v>0</v>
      </c>
      <c r="BF195" s="202">
        <f t="shared" si="15"/>
        <v>0</v>
      </c>
      <c r="BG195" s="202">
        <f t="shared" si="16"/>
        <v>0</v>
      </c>
      <c r="BH195" s="202">
        <f t="shared" si="17"/>
        <v>0</v>
      </c>
      <c r="BI195" s="202">
        <f t="shared" si="18"/>
        <v>0</v>
      </c>
      <c r="BJ195" s="16" t="s">
        <v>77</v>
      </c>
      <c r="BK195" s="202">
        <f t="shared" si="19"/>
        <v>0</v>
      </c>
      <c r="BL195" s="16" t="s">
        <v>142</v>
      </c>
      <c r="BM195" s="201" t="s">
        <v>252</v>
      </c>
    </row>
    <row r="196" spans="1:65" s="2" customFormat="1" ht="12">
      <c r="A196" s="33"/>
      <c r="B196" s="34"/>
      <c r="C196" s="189" t="s">
        <v>202</v>
      </c>
      <c r="D196" s="189" t="s">
        <v>138</v>
      </c>
      <c r="E196" s="190" t="s">
        <v>858</v>
      </c>
      <c r="F196" s="191" t="s">
        <v>859</v>
      </c>
      <c r="G196" s="192" t="s">
        <v>313</v>
      </c>
      <c r="H196" s="193">
        <v>0.17</v>
      </c>
      <c r="I196" s="194"/>
      <c r="J196" s="195">
        <f t="shared" si="10"/>
        <v>0</v>
      </c>
      <c r="K196" s="196"/>
      <c r="L196" s="38"/>
      <c r="M196" s="197" t="s">
        <v>1</v>
      </c>
      <c r="N196" s="198" t="s">
        <v>38</v>
      </c>
      <c r="O196" s="70"/>
      <c r="P196" s="199">
        <f t="shared" si="11"/>
        <v>0</v>
      </c>
      <c r="Q196" s="199">
        <v>0</v>
      </c>
      <c r="R196" s="199">
        <f t="shared" si="12"/>
        <v>0</v>
      </c>
      <c r="S196" s="199">
        <v>0</v>
      </c>
      <c r="T196" s="200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1" t="s">
        <v>142</v>
      </c>
      <c r="AT196" s="201" t="s">
        <v>138</v>
      </c>
      <c r="AU196" s="201" t="s">
        <v>77</v>
      </c>
      <c r="AY196" s="16" t="s">
        <v>137</v>
      </c>
      <c r="BE196" s="202">
        <f t="shared" si="14"/>
        <v>0</v>
      </c>
      <c r="BF196" s="202">
        <f t="shared" si="15"/>
        <v>0</v>
      </c>
      <c r="BG196" s="202">
        <f t="shared" si="16"/>
        <v>0</v>
      </c>
      <c r="BH196" s="202">
        <f t="shared" si="17"/>
        <v>0</v>
      </c>
      <c r="BI196" s="202">
        <f t="shared" si="18"/>
        <v>0</v>
      </c>
      <c r="BJ196" s="16" t="s">
        <v>77</v>
      </c>
      <c r="BK196" s="202">
        <f t="shared" si="19"/>
        <v>0</v>
      </c>
      <c r="BL196" s="16" t="s">
        <v>142</v>
      </c>
      <c r="BM196" s="201" t="s">
        <v>255</v>
      </c>
    </row>
    <row r="197" spans="1:65" s="2" customFormat="1" ht="24">
      <c r="A197" s="33"/>
      <c r="B197" s="34"/>
      <c r="C197" s="189" t="s">
        <v>256</v>
      </c>
      <c r="D197" s="189" t="s">
        <v>138</v>
      </c>
      <c r="E197" s="190" t="s">
        <v>860</v>
      </c>
      <c r="F197" s="191" t="s">
        <v>861</v>
      </c>
      <c r="G197" s="192" t="s">
        <v>141</v>
      </c>
      <c r="H197" s="193">
        <v>1.44</v>
      </c>
      <c r="I197" s="194"/>
      <c r="J197" s="195">
        <f t="shared" si="10"/>
        <v>0</v>
      </c>
      <c r="K197" s="196"/>
      <c r="L197" s="38"/>
      <c r="M197" s="197" t="s">
        <v>1</v>
      </c>
      <c r="N197" s="198" t="s">
        <v>38</v>
      </c>
      <c r="O197" s="70"/>
      <c r="P197" s="199">
        <f t="shared" si="11"/>
        <v>0</v>
      </c>
      <c r="Q197" s="199">
        <v>0</v>
      </c>
      <c r="R197" s="199">
        <f t="shared" si="12"/>
        <v>0</v>
      </c>
      <c r="S197" s="199">
        <v>0</v>
      </c>
      <c r="T197" s="200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1" t="s">
        <v>142</v>
      </c>
      <c r="AT197" s="201" t="s">
        <v>138</v>
      </c>
      <c r="AU197" s="201" t="s">
        <v>77</v>
      </c>
      <c r="AY197" s="16" t="s">
        <v>137</v>
      </c>
      <c r="BE197" s="202">
        <f t="shared" si="14"/>
        <v>0</v>
      </c>
      <c r="BF197" s="202">
        <f t="shared" si="15"/>
        <v>0</v>
      </c>
      <c r="BG197" s="202">
        <f t="shared" si="16"/>
        <v>0</v>
      </c>
      <c r="BH197" s="202">
        <f t="shared" si="17"/>
        <v>0</v>
      </c>
      <c r="BI197" s="202">
        <f t="shared" si="18"/>
        <v>0</v>
      </c>
      <c r="BJ197" s="16" t="s">
        <v>77</v>
      </c>
      <c r="BK197" s="202">
        <f t="shared" si="19"/>
        <v>0</v>
      </c>
      <c r="BL197" s="16" t="s">
        <v>142</v>
      </c>
      <c r="BM197" s="201" t="s">
        <v>259</v>
      </c>
    </row>
    <row r="198" spans="1:65" s="2" customFormat="1" ht="24">
      <c r="A198" s="33"/>
      <c r="B198" s="34"/>
      <c r="C198" s="189" t="s">
        <v>205</v>
      </c>
      <c r="D198" s="189" t="s">
        <v>138</v>
      </c>
      <c r="E198" s="190" t="s">
        <v>862</v>
      </c>
      <c r="F198" s="191" t="s">
        <v>863</v>
      </c>
      <c r="G198" s="192" t="s">
        <v>160</v>
      </c>
      <c r="H198" s="193">
        <v>20</v>
      </c>
      <c r="I198" s="194"/>
      <c r="J198" s="195">
        <f t="shared" si="10"/>
        <v>0</v>
      </c>
      <c r="K198" s="196"/>
      <c r="L198" s="38"/>
      <c r="M198" s="197" t="s">
        <v>1</v>
      </c>
      <c r="N198" s="198" t="s">
        <v>38</v>
      </c>
      <c r="O198" s="70"/>
      <c r="P198" s="199">
        <f t="shared" si="11"/>
        <v>0</v>
      </c>
      <c r="Q198" s="199">
        <v>0</v>
      </c>
      <c r="R198" s="199">
        <f t="shared" si="12"/>
        <v>0</v>
      </c>
      <c r="S198" s="199">
        <v>0</v>
      </c>
      <c r="T198" s="200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01" t="s">
        <v>142</v>
      </c>
      <c r="AT198" s="201" t="s">
        <v>138</v>
      </c>
      <c r="AU198" s="201" t="s">
        <v>77</v>
      </c>
      <c r="AY198" s="16" t="s">
        <v>137</v>
      </c>
      <c r="BE198" s="202">
        <f t="shared" si="14"/>
        <v>0</v>
      </c>
      <c r="BF198" s="202">
        <f t="shared" si="15"/>
        <v>0</v>
      </c>
      <c r="BG198" s="202">
        <f t="shared" si="16"/>
        <v>0</v>
      </c>
      <c r="BH198" s="202">
        <f t="shared" si="17"/>
        <v>0</v>
      </c>
      <c r="BI198" s="202">
        <f t="shared" si="18"/>
        <v>0</v>
      </c>
      <c r="BJ198" s="16" t="s">
        <v>77</v>
      </c>
      <c r="BK198" s="202">
        <f t="shared" si="19"/>
        <v>0</v>
      </c>
      <c r="BL198" s="16" t="s">
        <v>142</v>
      </c>
      <c r="BM198" s="201" t="s">
        <v>262</v>
      </c>
    </row>
    <row r="199" spans="1:65" s="2" customFormat="1" ht="12">
      <c r="A199" s="33"/>
      <c r="B199" s="34"/>
      <c r="C199" s="189" t="s">
        <v>264</v>
      </c>
      <c r="D199" s="189" t="s">
        <v>138</v>
      </c>
      <c r="E199" s="190" t="s">
        <v>864</v>
      </c>
      <c r="F199" s="191" t="s">
        <v>865</v>
      </c>
      <c r="G199" s="192" t="s">
        <v>141</v>
      </c>
      <c r="H199" s="193">
        <v>84.32</v>
      </c>
      <c r="I199" s="194"/>
      <c r="J199" s="195">
        <f t="shared" si="10"/>
        <v>0</v>
      </c>
      <c r="K199" s="196"/>
      <c r="L199" s="38"/>
      <c r="M199" s="197" t="s">
        <v>1</v>
      </c>
      <c r="N199" s="198" t="s">
        <v>38</v>
      </c>
      <c r="O199" s="70"/>
      <c r="P199" s="199">
        <f t="shared" si="11"/>
        <v>0</v>
      </c>
      <c r="Q199" s="199">
        <v>0</v>
      </c>
      <c r="R199" s="199">
        <f t="shared" si="12"/>
        <v>0</v>
      </c>
      <c r="S199" s="199">
        <v>0</v>
      </c>
      <c r="T199" s="200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1" t="s">
        <v>142</v>
      </c>
      <c r="AT199" s="201" t="s">
        <v>138</v>
      </c>
      <c r="AU199" s="201" t="s">
        <v>77</v>
      </c>
      <c r="AY199" s="16" t="s">
        <v>137</v>
      </c>
      <c r="BE199" s="202">
        <f t="shared" si="14"/>
        <v>0</v>
      </c>
      <c r="BF199" s="202">
        <f t="shared" si="15"/>
        <v>0</v>
      </c>
      <c r="BG199" s="202">
        <f t="shared" si="16"/>
        <v>0</v>
      </c>
      <c r="BH199" s="202">
        <f t="shared" si="17"/>
        <v>0</v>
      </c>
      <c r="BI199" s="202">
        <f t="shared" si="18"/>
        <v>0</v>
      </c>
      <c r="BJ199" s="16" t="s">
        <v>77</v>
      </c>
      <c r="BK199" s="202">
        <f t="shared" si="19"/>
        <v>0</v>
      </c>
      <c r="BL199" s="16" t="s">
        <v>142</v>
      </c>
      <c r="BM199" s="201" t="s">
        <v>267</v>
      </c>
    </row>
    <row r="200" spans="1:65" s="13" customFormat="1">
      <c r="B200" s="203"/>
      <c r="C200" s="204"/>
      <c r="D200" s="205" t="s">
        <v>147</v>
      </c>
      <c r="E200" s="206" t="s">
        <v>1</v>
      </c>
      <c r="F200" s="207" t="s">
        <v>866</v>
      </c>
      <c r="G200" s="204"/>
      <c r="H200" s="208">
        <v>64.349999999999994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147</v>
      </c>
      <c r="AU200" s="214" t="s">
        <v>77</v>
      </c>
      <c r="AV200" s="13" t="s">
        <v>81</v>
      </c>
      <c r="AW200" s="13" t="s">
        <v>30</v>
      </c>
      <c r="AX200" s="13" t="s">
        <v>73</v>
      </c>
      <c r="AY200" s="214" t="s">
        <v>137</v>
      </c>
    </row>
    <row r="201" spans="1:65" s="13" customFormat="1">
      <c r="B201" s="203"/>
      <c r="C201" s="204"/>
      <c r="D201" s="205" t="s">
        <v>147</v>
      </c>
      <c r="E201" s="206" t="s">
        <v>1</v>
      </c>
      <c r="F201" s="207" t="s">
        <v>867</v>
      </c>
      <c r="G201" s="204"/>
      <c r="H201" s="208">
        <v>41.58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147</v>
      </c>
      <c r="AU201" s="214" t="s">
        <v>77</v>
      </c>
      <c r="AV201" s="13" t="s">
        <v>81</v>
      </c>
      <c r="AW201" s="13" t="s">
        <v>30</v>
      </c>
      <c r="AX201" s="13" t="s">
        <v>73</v>
      </c>
      <c r="AY201" s="214" t="s">
        <v>137</v>
      </c>
    </row>
    <row r="202" spans="1:65" s="13" customFormat="1">
      <c r="B202" s="203"/>
      <c r="C202" s="204"/>
      <c r="D202" s="205" t="s">
        <v>147</v>
      </c>
      <c r="E202" s="206" t="s">
        <v>1</v>
      </c>
      <c r="F202" s="207" t="s">
        <v>868</v>
      </c>
      <c r="G202" s="204"/>
      <c r="H202" s="208">
        <v>-21.61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147</v>
      </c>
      <c r="AU202" s="214" t="s">
        <v>77</v>
      </c>
      <c r="AV202" s="13" t="s">
        <v>81</v>
      </c>
      <c r="AW202" s="13" t="s">
        <v>30</v>
      </c>
      <c r="AX202" s="13" t="s">
        <v>73</v>
      </c>
      <c r="AY202" s="214" t="s">
        <v>137</v>
      </c>
    </row>
    <row r="203" spans="1:65" s="14" customFormat="1">
      <c r="B203" s="215"/>
      <c r="C203" s="216"/>
      <c r="D203" s="205" t="s">
        <v>147</v>
      </c>
      <c r="E203" s="217" t="s">
        <v>1</v>
      </c>
      <c r="F203" s="218" t="s">
        <v>149</v>
      </c>
      <c r="G203" s="216"/>
      <c r="H203" s="219">
        <v>84.32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147</v>
      </c>
      <c r="AU203" s="225" t="s">
        <v>77</v>
      </c>
      <c r="AV203" s="14" t="s">
        <v>142</v>
      </c>
      <c r="AW203" s="14" t="s">
        <v>30</v>
      </c>
      <c r="AX203" s="14" t="s">
        <v>77</v>
      </c>
      <c r="AY203" s="225" t="s">
        <v>137</v>
      </c>
    </row>
    <row r="204" spans="1:65" s="2" customFormat="1" ht="24">
      <c r="A204" s="246"/>
      <c r="B204" s="34"/>
      <c r="C204" s="189">
        <v>30</v>
      </c>
      <c r="D204" s="189" t="s">
        <v>138</v>
      </c>
      <c r="E204" s="190" t="s">
        <v>1335</v>
      </c>
      <c r="F204" s="191" t="s">
        <v>1336</v>
      </c>
      <c r="G204" s="192" t="s">
        <v>141</v>
      </c>
      <c r="H204" s="193">
        <v>4</v>
      </c>
      <c r="I204" s="194"/>
      <c r="J204" s="195">
        <f t="shared" ref="J204" si="20">ROUND(I204*H204,2)</f>
        <v>0</v>
      </c>
      <c r="K204" s="196"/>
      <c r="L204" s="38"/>
      <c r="M204" s="197" t="s">
        <v>1</v>
      </c>
      <c r="N204" s="198" t="s">
        <v>38</v>
      </c>
      <c r="O204" s="70"/>
      <c r="P204" s="199">
        <f t="shared" ref="P204" si="21">O204*H204</f>
        <v>0</v>
      </c>
      <c r="Q204" s="199">
        <v>0</v>
      </c>
      <c r="R204" s="199">
        <f t="shared" ref="R204" si="22">Q204*H204</f>
        <v>0</v>
      </c>
      <c r="S204" s="199">
        <v>0</v>
      </c>
      <c r="T204" s="200">
        <f t="shared" ref="T204" si="23">S204*H204</f>
        <v>0</v>
      </c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R204" s="201" t="s">
        <v>142</v>
      </c>
      <c r="AT204" s="201" t="s">
        <v>138</v>
      </c>
      <c r="AU204" s="201" t="s">
        <v>77</v>
      </c>
      <c r="AY204" s="16" t="s">
        <v>137</v>
      </c>
      <c r="BE204" s="202">
        <f t="shared" ref="BE204" si="24">IF(N204="základní",J204,0)</f>
        <v>0</v>
      </c>
      <c r="BF204" s="202">
        <f t="shared" ref="BF204" si="25">IF(N204="snížená",J204,0)</f>
        <v>0</v>
      </c>
      <c r="BG204" s="202">
        <f t="shared" ref="BG204" si="26">IF(N204="zákl. přenesená",J204,0)</f>
        <v>0</v>
      </c>
      <c r="BH204" s="202">
        <f t="shared" ref="BH204" si="27">IF(N204="sníž. přenesená",J204,0)</f>
        <v>0</v>
      </c>
      <c r="BI204" s="202">
        <f t="shared" ref="BI204" si="28">IF(N204="nulová",J204,0)</f>
        <v>0</v>
      </c>
      <c r="BJ204" s="16" t="s">
        <v>77</v>
      </c>
      <c r="BK204" s="202">
        <f t="shared" ref="BK204" si="29">ROUND(I204*H204,2)</f>
        <v>0</v>
      </c>
      <c r="BL204" s="16" t="s">
        <v>142</v>
      </c>
      <c r="BM204" s="201" t="s">
        <v>267</v>
      </c>
    </row>
    <row r="205" spans="1:65" s="14" customFormat="1">
      <c r="B205" s="215"/>
      <c r="C205" s="216"/>
      <c r="D205" s="205"/>
      <c r="E205" s="217"/>
      <c r="F205" s="207" t="s">
        <v>1334</v>
      </c>
      <c r="G205" s="204"/>
      <c r="H205" s="208">
        <v>4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/>
      <c r="AU205" s="225"/>
      <c r="AY205" s="225"/>
    </row>
    <row r="206" spans="1:65" s="14" customFormat="1">
      <c r="B206" s="215"/>
      <c r="C206" s="216"/>
      <c r="D206" s="205"/>
      <c r="E206" s="217"/>
      <c r="F206" s="218" t="s">
        <v>149</v>
      </c>
      <c r="G206" s="216"/>
      <c r="H206" s="219">
        <v>4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/>
      <c r="AU206" s="225"/>
      <c r="AY206" s="225"/>
    </row>
    <row r="207" spans="1:65" s="2" customFormat="1" ht="12">
      <c r="A207" s="33"/>
      <c r="B207" s="34"/>
      <c r="C207" s="189">
        <v>31</v>
      </c>
      <c r="D207" s="189" t="s">
        <v>138</v>
      </c>
      <c r="E207" s="190" t="s">
        <v>869</v>
      </c>
      <c r="F207" s="191" t="s">
        <v>870</v>
      </c>
      <c r="G207" s="192" t="s">
        <v>141</v>
      </c>
      <c r="H207" s="193">
        <v>48.69</v>
      </c>
      <c r="I207" s="194"/>
      <c r="J207" s="195">
        <f>ROUND(I207*H207,2)</f>
        <v>0</v>
      </c>
      <c r="K207" s="196"/>
      <c r="L207" s="38"/>
      <c r="M207" s="197" t="s">
        <v>1</v>
      </c>
      <c r="N207" s="198" t="s">
        <v>38</v>
      </c>
      <c r="O207" s="70"/>
      <c r="P207" s="199">
        <f>O207*H207</f>
        <v>0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01" t="s">
        <v>142</v>
      </c>
      <c r="AT207" s="201" t="s">
        <v>138</v>
      </c>
      <c r="AU207" s="201" t="s">
        <v>77</v>
      </c>
      <c r="AY207" s="16" t="s">
        <v>137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6" t="s">
        <v>77</v>
      </c>
      <c r="BK207" s="202">
        <f>ROUND(I207*H207,2)</f>
        <v>0</v>
      </c>
      <c r="BL207" s="16" t="s">
        <v>142</v>
      </c>
      <c r="BM207" s="201" t="s">
        <v>135</v>
      </c>
    </row>
    <row r="208" spans="1:65" s="13" customFormat="1">
      <c r="B208" s="203"/>
      <c r="C208" s="204"/>
      <c r="D208" s="205" t="s">
        <v>147</v>
      </c>
      <c r="E208" s="206" t="s">
        <v>1</v>
      </c>
      <c r="F208" s="207" t="s">
        <v>871</v>
      </c>
      <c r="G208" s="204"/>
      <c r="H208" s="208">
        <v>22.65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147</v>
      </c>
      <c r="AU208" s="214" t="s">
        <v>77</v>
      </c>
      <c r="AV208" s="13" t="s">
        <v>81</v>
      </c>
      <c r="AW208" s="13" t="s">
        <v>30</v>
      </c>
      <c r="AX208" s="13" t="s">
        <v>73</v>
      </c>
      <c r="AY208" s="214" t="s">
        <v>137</v>
      </c>
    </row>
    <row r="209" spans="1:65" s="13" customFormat="1">
      <c r="B209" s="203"/>
      <c r="C209" s="204"/>
      <c r="D209" s="205" t="s">
        <v>147</v>
      </c>
      <c r="E209" s="206" t="s">
        <v>1</v>
      </c>
      <c r="F209" s="207" t="s">
        <v>872</v>
      </c>
      <c r="G209" s="204"/>
      <c r="H209" s="208">
        <v>26.04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147</v>
      </c>
      <c r="AU209" s="214" t="s">
        <v>77</v>
      </c>
      <c r="AV209" s="13" t="s">
        <v>81</v>
      </c>
      <c r="AW209" s="13" t="s">
        <v>30</v>
      </c>
      <c r="AX209" s="13" t="s">
        <v>73</v>
      </c>
      <c r="AY209" s="214" t="s">
        <v>137</v>
      </c>
    </row>
    <row r="210" spans="1:65" s="14" customFormat="1">
      <c r="B210" s="215"/>
      <c r="C210" s="216"/>
      <c r="D210" s="205" t="s">
        <v>147</v>
      </c>
      <c r="E210" s="217" t="s">
        <v>1</v>
      </c>
      <c r="F210" s="218" t="s">
        <v>149</v>
      </c>
      <c r="G210" s="216"/>
      <c r="H210" s="219">
        <v>48.69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147</v>
      </c>
      <c r="AU210" s="225" t="s">
        <v>77</v>
      </c>
      <c r="AV210" s="14" t="s">
        <v>142</v>
      </c>
      <c r="AW210" s="14" t="s">
        <v>30</v>
      </c>
      <c r="AX210" s="14" t="s">
        <v>77</v>
      </c>
      <c r="AY210" s="225" t="s">
        <v>137</v>
      </c>
    </row>
    <row r="211" spans="1:65" s="2" customFormat="1" ht="36">
      <c r="A211" s="33"/>
      <c r="B211" s="34"/>
      <c r="C211" s="189">
        <v>32</v>
      </c>
      <c r="D211" s="189" t="s">
        <v>138</v>
      </c>
      <c r="E211" s="190" t="s">
        <v>873</v>
      </c>
      <c r="F211" s="191" t="s">
        <v>874</v>
      </c>
      <c r="G211" s="192" t="s">
        <v>141</v>
      </c>
      <c r="H211" s="193">
        <v>9.92</v>
      </c>
      <c r="I211" s="194"/>
      <c r="J211" s="195">
        <f>ROUND(I211*H211,2)</f>
        <v>0</v>
      </c>
      <c r="K211" s="196"/>
      <c r="L211" s="38"/>
      <c r="M211" s="197" t="s">
        <v>1</v>
      </c>
      <c r="N211" s="198" t="s">
        <v>38</v>
      </c>
      <c r="O211" s="70"/>
      <c r="P211" s="199">
        <f>O211*H211</f>
        <v>0</v>
      </c>
      <c r="Q211" s="199">
        <v>0</v>
      </c>
      <c r="R211" s="199">
        <f>Q211*H211</f>
        <v>0</v>
      </c>
      <c r="S211" s="199">
        <v>0</v>
      </c>
      <c r="T211" s="200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01" t="s">
        <v>142</v>
      </c>
      <c r="AT211" s="201" t="s">
        <v>138</v>
      </c>
      <c r="AU211" s="201" t="s">
        <v>77</v>
      </c>
      <c r="AY211" s="16" t="s">
        <v>137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6" t="s">
        <v>77</v>
      </c>
      <c r="BK211" s="202">
        <f>ROUND(I211*H211,2)</f>
        <v>0</v>
      </c>
      <c r="BL211" s="16" t="s">
        <v>142</v>
      </c>
      <c r="BM211" s="201" t="s">
        <v>143</v>
      </c>
    </row>
    <row r="212" spans="1:65" s="2" customFormat="1" ht="24">
      <c r="A212" s="33"/>
      <c r="B212" s="34"/>
      <c r="C212" s="189">
        <v>33</v>
      </c>
      <c r="D212" s="189" t="s">
        <v>138</v>
      </c>
      <c r="E212" s="190" t="s">
        <v>875</v>
      </c>
      <c r="F212" s="191" t="s">
        <v>876</v>
      </c>
      <c r="G212" s="192" t="s">
        <v>141</v>
      </c>
      <c r="H212" s="193">
        <v>116.33</v>
      </c>
      <c r="I212" s="194"/>
      <c r="J212" s="195">
        <f>ROUND(I212*H212,2)</f>
        <v>0</v>
      </c>
      <c r="K212" s="196"/>
      <c r="L212" s="38"/>
      <c r="M212" s="197" t="s">
        <v>1</v>
      </c>
      <c r="N212" s="198" t="s">
        <v>38</v>
      </c>
      <c r="O212" s="70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01" t="s">
        <v>142</v>
      </c>
      <c r="AT212" s="201" t="s">
        <v>138</v>
      </c>
      <c r="AU212" s="201" t="s">
        <v>77</v>
      </c>
      <c r="AY212" s="16" t="s">
        <v>137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6" t="s">
        <v>77</v>
      </c>
      <c r="BK212" s="202">
        <f>ROUND(I212*H212,2)</f>
        <v>0</v>
      </c>
      <c r="BL212" s="16" t="s">
        <v>142</v>
      </c>
      <c r="BM212" s="201" t="s">
        <v>276</v>
      </c>
    </row>
    <row r="213" spans="1:65" s="13" customFormat="1">
      <c r="B213" s="203"/>
      <c r="C213" s="204"/>
      <c r="D213" s="205" t="s">
        <v>147</v>
      </c>
      <c r="E213" s="206" t="s">
        <v>1</v>
      </c>
      <c r="F213" s="207" t="s">
        <v>877</v>
      </c>
      <c r="G213" s="204"/>
      <c r="H213" s="208">
        <v>116.33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147</v>
      </c>
      <c r="AU213" s="214" t="s">
        <v>77</v>
      </c>
      <c r="AV213" s="13" t="s">
        <v>81</v>
      </c>
      <c r="AW213" s="13" t="s">
        <v>30</v>
      </c>
      <c r="AX213" s="13" t="s">
        <v>73</v>
      </c>
      <c r="AY213" s="214" t="s">
        <v>137</v>
      </c>
    </row>
    <row r="214" spans="1:65" s="14" customFormat="1">
      <c r="B214" s="215"/>
      <c r="C214" s="216"/>
      <c r="D214" s="205" t="s">
        <v>147</v>
      </c>
      <c r="E214" s="217" t="s">
        <v>1</v>
      </c>
      <c r="F214" s="218" t="s">
        <v>149</v>
      </c>
      <c r="G214" s="216"/>
      <c r="H214" s="219">
        <v>116.33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147</v>
      </c>
      <c r="AU214" s="225" t="s">
        <v>77</v>
      </c>
      <c r="AV214" s="14" t="s">
        <v>142</v>
      </c>
      <c r="AW214" s="14" t="s">
        <v>30</v>
      </c>
      <c r="AX214" s="14" t="s">
        <v>77</v>
      </c>
      <c r="AY214" s="225" t="s">
        <v>137</v>
      </c>
    </row>
    <row r="215" spans="1:65" s="12" customFormat="1" ht="15">
      <c r="B215" s="175"/>
      <c r="C215" s="176"/>
      <c r="D215" s="177" t="s">
        <v>72</v>
      </c>
      <c r="E215" s="178" t="s">
        <v>142</v>
      </c>
      <c r="F215" s="178" t="s">
        <v>878</v>
      </c>
      <c r="G215" s="176"/>
      <c r="H215" s="176"/>
      <c r="I215" s="179"/>
      <c r="J215" s="180">
        <f>BK215</f>
        <v>0</v>
      </c>
      <c r="K215" s="176"/>
      <c r="L215" s="181"/>
      <c r="M215" s="182"/>
      <c r="N215" s="183"/>
      <c r="O215" s="183"/>
      <c r="P215" s="184">
        <f>SUM(P216:P227)</f>
        <v>0</v>
      </c>
      <c r="Q215" s="183"/>
      <c r="R215" s="184">
        <f>SUM(R216:R227)</f>
        <v>0</v>
      </c>
      <c r="S215" s="183"/>
      <c r="T215" s="185">
        <f>SUM(T216:T227)</f>
        <v>0</v>
      </c>
      <c r="AR215" s="186" t="s">
        <v>77</v>
      </c>
      <c r="AT215" s="187" t="s">
        <v>72</v>
      </c>
      <c r="AU215" s="187" t="s">
        <v>73</v>
      </c>
      <c r="AY215" s="186" t="s">
        <v>137</v>
      </c>
      <c r="BK215" s="188">
        <f>SUM(BK216:BK227)</f>
        <v>0</v>
      </c>
    </row>
    <row r="216" spans="1:65" s="2" customFormat="1" ht="12">
      <c r="A216" s="33"/>
      <c r="B216" s="34"/>
      <c r="C216" s="189">
        <v>34</v>
      </c>
      <c r="D216" s="189" t="s">
        <v>138</v>
      </c>
      <c r="E216" s="190" t="s">
        <v>879</v>
      </c>
      <c r="F216" s="191" t="s">
        <v>880</v>
      </c>
      <c r="G216" s="192" t="s">
        <v>201</v>
      </c>
      <c r="H216" s="193">
        <v>14</v>
      </c>
      <c r="I216" s="194"/>
      <c r="J216" s="195">
        <f t="shared" ref="J216:J222" si="30">ROUND(I216*H216,2)</f>
        <v>0</v>
      </c>
      <c r="K216" s="196"/>
      <c r="L216" s="38"/>
      <c r="M216" s="197" t="s">
        <v>1</v>
      </c>
      <c r="N216" s="198" t="s">
        <v>38</v>
      </c>
      <c r="O216" s="70"/>
      <c r="P216" s="199">
        <f t="shared" ref="P216:P222" si="31">O216*H216</f>
        <v>0</v>
      </c>
      <c r="Q216" s="199">
        <v>0</v>
      </c>
      <c r="R216" s="199">
        <f t="shared" ref="R216:R222" si="32">Q216*H216</f>
        <v>0</v>
      </c>
      <c r="S216" s="199">
        <v>0</v>
      </c>
      <c r="T216" s="200">
        <f t="shared" ref="T216:T222" si="33"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01" t="s">
        <v>142</v>
      </c>
      <c r="AT216" s="201" t="s">
        <v>138</v>
      </c>
      <c r="AU216" s="201" t="s">
        <v>77</v>
      </c>
      <c r="AY216" s="16" t="s">
        <v>137</v>
      </c>
      <c r="BE216" s="202">
        <f t="shared" ref="BE216:BE222" si="34">IF(N216="základní",J216,0)</f>
        <v>0</v>
      </c>
      <c r="BF216" s="202">
        <f t="shared" ref="BF216:BF222" si="35">IF(N216="snížená",J216,0)</f>
        <v>0</v>
      </c>
      <c r="BG216" s="202">
        <f t="shared" ref="BG216:BG222" si="36">IF(N216="zákl. přenesená",J216,0)</f>
        <v>0</v>
      </c>
      <c r="BH216" s="202">
        <f t="shared" ref="BH216:BH222" si="37">IF(N216="sníž. přenesená",J216,0)</f>
        <v>0</v>
      </c>
      <c r="BI216" s="202">
        <f t="shared" ref="BI216:BI222" si="38">IF(N216="nulová",J216,0)</f>
        <v>0</v>
      </c>
      <c r="BJ216" s="16" t="s">
        <v>77</v>
      </c>
      <c r="BK216" s="202">
        <f t="shared" ref="BK216:BK222" si="39">ROUND(I216*H216,2)</f>
        <v>0</v>
      </c>
      <c r="BL216" s="16" t="s">
        <v>142</v>
      </c>
      <c r="BM216" s="201" t="s">
        <v>281</v>
      </c>
    </row>
    <row r="217" spans="1:65" s="2" customFormat="1" ht="48">
      <c r="A217" s="33"/>
      <c r="B217" s="34"/>
      <c r="C217" s="189">
        <v>35</v>
      </c>
      <c r="D217" s="189" t="s">
        <v>138</v>
      </c>
      <c r="E217" s="190" t="s">
        <v>881</v>
      </c>
      <c r="F217" s="191" t="s">
        <v>882</v>
      </c>
      <c r="G217" s="192" t="s">
        <v>160</v>
      </c>
      <c r="H217" s="193">
        <v>22.11</v>
      </c>
      <c r="I217" s="194"/>
      <c r="J217" s="195">
        <f t="shared" si="30"/>
        <v>0</v>
      </c>
      <c r="K217" s="196"/>
      <c r="L217" s="38"/>
      <c r="M217" s="197" t="s">
        <v>1</v>
      </c>
      <c r="N217" s="198" t="s">
        <v>38</v>
      </c>
      <c r="O217" s="70"/>
      <c r="P217" s="199">
        <f t="shared" si="31"/>
        <v>0</v>
      </c>
      <c r="Q217" s="199">
        <v>0</v>
      </c>
      <c r="R217" s="199">
        <f t="shared" si="32"/>
        <v>0</v>
      </c>
      <c r="S217" s="199">
        <v>0</v>
      </c>
      <c r="T217" s="200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01" t="s">
        <v>142</v>
      </c>
      <c r="AT217" s="201" t="s">
        <v>138</v>
      </c>
      <c r="AU217" s="201" t="s">
        <v>77</v>
      </c>
      <c r="AY217" s="16" t="s">
        <v>137</v>
      </c>
      <c r="BE217" s="202">
        <f t="shared" si="34"/>
        <v>0</v>
      </c>
      <c r="BF217" s="202">
        <f t="shared" si="35"/>
        <v>0</v>
      </c>
      <c r="BG217" s="202">
        <f t="shared" si="36"/>
        <v>0</v>
      </c>
      <c r="BH217" s="202">
        <f t="shared" si="37"/>
        <v>0</v>
      </c>
      <c r="BI217" s="202">
        <f t="shared" si="38"/>
        <v>0</v>
      </c>
      <c r="BJ217" s="16" t="s">
        <v>77</v>
      </c>
      <c r="BK217" s="202">
        <f t="shared" si="39"/>
        <v>0</v>
      </c>
      <c r="BL217" s="16" t="s">
        <v>142</v>
      </c>
      <c r="BM217" s="201" t="s">
        <v>283</v>
      </c>
    </row>
    <row r="218" spans="1:65" s="2" customFormat="1" ht="24">
      <c r="A218" s="33"/>
      <c r="B218" s="34"/>
      <c r="C218" s="189">
        <v>36</v>
      </c>
      <c r="D218" s="189" t="s">
        <v>138</v>
      </c>
      <c r="E218" s="190" t="s">
        <v>883</v>
      </c>
      <c r="F218" s="191" t="s">
        <v>884</v>
      </c>
      <c r="G218" s="192" t="s">
        <v>313</v>
      </c>
      <c r="H218" s="193">
        <v>2.09</v>
      </c>
      <c r="I218" s="194"/>
      <c r="J218" s="195">
        <f t="shared" si="30"/>
        <v>0</v>
      </c>
      <c r="K218" s="196"/>
      <c r="L218" s="38"/>
      <c r="M218" s="197" t="s">
        <v>1</v>
      </c>
      <c r="N218" s="198" t="s">
        <v>38</v>
      </c>
      <c r="O218" s="70"/>
      <c r="P218" s="199">
        <f t="shared" si="31"/>
        <v>0</v>
      </c>
      <c r="Q218" s="199">
        <v>0</v>
      </c>
      <c r="R218" s="199">
        <f t="shared" si="32"/>
        <v>0</v>
      </c>
      <c r="S218" s="199">
        <v>0</v>
      </c>
      <c r="T218" s="200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01" t="s">
        <v>142</v>
      </c>
      <c r="AT218" s="201" t="s">
        <v>138</v>
      </c>
      <c r="AU218" s="201" t="s">
        <v>77</v>
      </c>
      <c r="AY218" s="16" t="s">
        <v>137</v>
      </c>
      <c r="BE218" s="202">
        <f t="shared" si="34"/>
        <v>0</v>
      </c>
      <c r="BF218" s="202">
        <f t="shared" si="35"/>
        <v>0</v>
      </c>
      <c r="BG218" s="202">
        <f t="shared" si="36"/>
        <v>0</v>
      </c>
      <c r="BH218" s="202">
        <f t="shared" si="37"/>
        <v>0</v>
      </c>
      <c r="BI218" s="202">
        <f t="shared" si="38"/>
        <v>0</v>
      </c>
      <c r="BJ218" s="16" t="s">
        <v>77</v>
      </c>
      <c r="BK218" s="202">
        <f t="shared" si="39"/>
        <v>0</v>
      </c>
      <c r="BL218" s="16" t="s">
        <v>142</v>
      </c>
      <c r="BM218" s="201" t="s">
        <v>479</v>
      </c>
    </row>
    <row r="219" spans="1:65" s="2" customFormat="1" ht="24">
      <c r="A219" s="33"/>
      <c r="B219" s="34"/>
      <c r="C219" s="189">
        <v>37</v>
      </c>
      <c r="D219" s="189" t="s">
        <v>138</v>
      </c>
      <c r="E219" s="190" t="s">
        <v>885</v>
      </c>
      <c r="F219" s="191" t="s">
        <v>886</v>
      </c>
      <c r="G219" s="192" t="s">
        <v>141</v>
      </c>
      <c r="H219" s="193">
        <v>11.21</v>
      </c>
      <c r="I219" s="194"/>
      <c r="J219" s="195">
        <f t="shared" si="30"/>
        <v>0</v>
      </c>
      <c r="K219" s="196"/>
      <c r="L219" s="38"/>
      <c r="M219" s="197" t="s">
        <v>1</v>
      </c>
      <c r="N219" s="198" t="s">
        <v>38</v>
      </c>
      <c r="O219" s="70"/>
      <c r="P219" s="199">
        <f t="shared" si="31"/>
        <v>0</v>
      </c>
      <c r="Q219" s="199">
        <v>0</v>
      </c>
      <c r="R219" s="199">
        <f t="shared" si="32"/>
        <v>0</v>
      </c>
      <c r="S219" s="199">
        <v>0</v>
      </c>
      <c r="T219" s="200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01" t="s">
        <v>142</v>
      </c>
      <c r="AT219" s="201" t="s">
        <v>138</v>
      </c>
      <c r="AU219" s="201" t="s">
        <v>77</v>
      </c>
      <c r="AY219" s="16" t="s">
        <v>137</v>
      </c>
      <c r="BE219" s="202">
        <f t="shared" si="34"/>
        <v>0</v>
      </c>
      <c r="BF219" s="202">
        <f t="shared" si="35"/>
        <v>0</v>
      </c>
      <c r="BG219" s="202">
        <f t="shared" si="36"/>
        <v>0</v>
      </c>
      <c r="BH219" s="202">
        <f t="shared" si="37"/>
        <v>0</v>
      </c>
      <c r="BI219" s="202">
        <f t="shared" si="38"/>
        <v>0</v>
      </c>
      <c r="BJ219" s="16" t="s">
        <v>77</v>
      </c>
      <c r="BK219" s="202">
        <f t="shared" si="39"/>
        <v>0</v>
      </c>
      <c r="BL219" s="16" t="s">
        <v>142</v>
      </c>
      <c r="BM219" s="201" t="s">
        <v>482</v>
      </c>
    </row>
    <row r="220" spans="1:65" s="2" customFormat="1" ht="24">
      <c r="A220" s="33"/>
      <c r="B220" s="34"/>
      <c r="C220" s="189">
        <v>38</v>
      </c>
      <c r="D220" s="189" t="s">
        <v>138</v>
      </c>
      <c r="E220" s="190" t="s">
        <v>887</v>
      </c>
      <c r="F220" s="191" t="s">
        <v>888</v>
      </c>
      <c r="G220" s="192" t="s">
        <v>141</v>
      </c>
      <c r="H220" s="193">
        <v>11.21</v>
      </c>
      <c r="I220" s="194"/>
      <c r="J220" s="195">
        <f t="shared" si="30"/>
        <v>0</v>
      </c>
      <c r="K220" s="196"/>
      <c r="L220" s="38"/>
      <c r="M220" s="197" t="s">
        <v>1</v>
      </c>
      <c r="N220" s="198" t="s">
        <v>38</v>
      </c>
      <c r="O220" s="70"/>
      <c r="P220" s="199">
        <f t="shared" si="31"/>
        <v>0</v>
      </c>
      <c r="Q220" s="199">
        <v>0</v>
      </c>
      <c r="R220" s="199">
        <f t="shared" si="32"/>
        <v>0</v>
      </c>
      <c r="S220" s="199">
        <v>0</v>
      </c>
      <c r="T220" s="200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01" t="s">
        <v>142</v>
      </c>
      <c r="AT220" s="201" t="s">
        <v>138</v>
      </c>
      <c r="AU220" s="201" t="s">
        <v>77</v>
      </c>
      <c r="AY220" s="16" t="s">
        <v>137</v>
      </c>
      <c r="BE220" s="202">
        <f t="shared" si="34"/>
        <v>0</v>
      </c>
      <c r="BF220" s="202">
        <f t="shared" si="35"/>
        <v>0</v>
      </c>
      <c r="BG220" s="202">
        <f t="shared" si="36"/>
        <v>0</v>
      </c>
      <c r="BH220" s="202">
        <f t="shared" si="37"/>
        <v>0</v>
      </c>
      <c r="BI220" s="202">
        <f t="shared" si="38"/>
        <v>0</v>
      </c>
      <c r="BJ220" s="16" t="s">
        <v>77</v>
      </c>
      <c r="BK220" s="202">
        <f t="shared" si="39"/>
        <v>0</v>
      </c>
      <c r="BL220" s="16" t="s">
        <v>142</v>
      </c>
      <c r="BM220" s="201" t="s">
        <v>485</v>
      </c>
    </row>
    <row r="221" spans="1:65" s="2" customFormat="1" ht="24">
      <c r="A221" s="33"/>
      <c r="B221" s="34"/>
      <c r="C221" s="189">
        <v>39</v>
      </c>
      <c r="D221" s="189" t="s">
        <v>138</v>
      </c>
      <c r="E221" s="190" t="s">
        <v>889</v>
      </c>
      <c r="F221" s="191" t="s">
        <v>890</v>
      </c>
      <c r="G221" s="192" t="s">
        <v>210</v>
      </c>
      <c r="H221" s="193">
        <v>0.15</v>
      </c>
      <c r="I221" s="194"/>
      <c r="J221" s="195">
        <f t="shared" si="30"/>
        <v>0</v>
      </c>
      <c r="K221" s="196"/>
      <c r="L221" s="38"/>
      <c r="M221" s="197" t="s">
        <v>1</v>
      </c>
      <c r="N221" s="198" t="s">
        <v>38</v>
      </c>
      <c r="O221" s="70"/>
      <c r="P221" s="199">
        <f t="shared" si="31"/>
        <v>0</v>
      </c>
      <c r="Q221" s="199">
        <v>0</v>
      </c>
      <c r="R221" s="199">
        <f t="shared" si="32"/>
        <v>0</v>
      </c>
      <c r="S221" s="199">
        <v>0</v>
      </c>
      <c r="T221" s="200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01" t="s">
        <v>142</v>
      </c>
      <c r="AT221" s="201" t="s">
        <v>138</v>
      </c>
      <c r="AU221" s="201" t="s">
        <v>77</v>
      </c>
      <c r="AY221" s="16" t="s">
        <v>137</v>
      </c>
      <c r="BE221" s="202">
        <f t="shared" si="34"/>
        <v>0</v>
      </c>
      <c r="BF221" s="202">
        <f t="shared" si="35"/>
        <v>0</v>
      </c>
      <c r="BG221" s="202">
        <f t="shared" si="36"/>
        <v>0</v>
      </c>
      <c r="BH221" s="202">
        <f t="shared" si="37"/>
        <v>0</v>
      </c>
      <c r="BI221" s="202">
        <f t="shared" si="38"/>
        <v>0</v>
      </c>
      <c r="BJ221" s="16" t="s">
        <v>77</v>
      </c>
      <c r="BK221" s="202">
        <f t="shared" si="39"/>
        <v>0</v>
      </c>
      <c r="BL221" s="16" t="s">
        <v>142</v>
      </c>
      <c r="BM221" s="201" t="s">
        <v>488</v>
      </c>
    </row>
    <row r="222" spans="1:65" s="2" customFormat="1" ht="24">
      <c r="A222" s="33"/>
      <c r="B222" s="34"/>
      <c r="C222" s="189">
        <v>40</v>
      </c>
      <c r="D222" s="189" t="s">
        <v>138</v>
      </c>
      <c r="E222" s="190" t="s">
        <v>891</v>
      </c>
      <c r="F222" s="191" t="s">
        <v>892</v>
      </c>
      <c r="G222" s="192" t="s">
        <v>141</v>
      </c>
      <c r="H222" s="193">
        <v>51.18</v>
      </c>
      <c r="I222" s="194"/>
      <c r="J222" s="195">
        <f t="shared" si="30"/>
        <v>0</v>
      </c>
      <c r="K222" s="196"/>
      <c r="L222" s="38"/>
      <c r="M222" s="197" t="s">
        <v>1</v>
      </c>
      <c r="N222" s="198" t="s">
        <v>38</v>
      </c>
      <c r="O222" s="70"/>
      <c r="P222" s="199">
        <f t="shared" si="31"/>
        <v>0</v>
      </c>
      <c r="Q222" s="199">
        <v>0</v>
      </c>
      <c r="R222" s="199">
        <f t="shared" si="32"/>
        <v>0</v>
      </c>
      <c r="S222" s="199">
        <v>0</v>
      </c>
      <c r="T222" s="200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01" t="s">
        <v>142</v>
      </c>
      <c r="AT222" s="201" t="s">
        <v>138</v>
      </c>
      <c r="AU222" s="201" t="s">
        <v>77</v>
      </c>
      <c r="AY222" s="16" t="s">
        <v>137</v>
      </c>
      <c r="BE222" s="202">
        <f t="shared" si="34"/>
        <v>0</v>
      </c>
      <c r="BF222" s="202">
        <f t="shared" si="35"/>
        <v>0</v>
      </c>
      <c r="BG222" s="202">
        <f t="shared" si="36"/>
        <v>0</v>
      </c>
      <c r="BH222" s="202">
        <f t="shared" si="37"/>
        <v>0</v>
      </c>
      <c r="BI222" s="202">
        <f t="shared" si="38"/>
        <v>0</v>
      </c>
      <c r="BJ222" s="16" t="s">
        <v>77</v>
      </c>
      <c r="BK222" s="202">
        <f t="shared" si="39"/>
        <v>0</v>
      </c>
      <c r="BL222" s="16" t="s">
        <v>142</v>
      </c>
      <c r="BM222" s="201" t="s">
        <v>491</v>
      </c>
    </row>
    <row r="223" spans="1:65" s="13" customFormat="1">
      <c r="B223" s="203"/>
      <c r="C223" s="204"/>
      <c r="D223" s="205" t="s">
        <v>147</v>
      </c>
      <c r="E223" s="206" t="s">
        <v>1</v>
      </c>
      <c r="F223" s="207" t="s">
        <v>893</v>
      </c>
      <c r="G223" s="204"/>
      <c r="H223" s="208">
        <v>48.93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147</v>
      </c>
      <c r="AU223" s="214" t="s">
        <v>77</v>
      </c>
      <c r="AV223" s="13" t="s">
        <v>81</v>
      </c>
      <c r="AW223" s="13" t="s">
        <v>30</v>
      </c>
      <c r="AX223" s="13" t="s">
        <v>73</v>
      </c>
      <c r="AY223" s="214" t="s">
        <v>137</v>
      </c>
    </row>
    <row r="224" spans="1:65" s="13" customFormat="1">
      <c r="B224" s="203"/>
      <c r="C224" s="204"/>
      <c r="D224" s="205" t="s">
        <v>147</v>
      </c>
      <c r="E224" s="206" t="s">
        <v>1</v>
      </c>
      <c r="F224" s="207" t="s">
        <v>894</v>
      </c>
      <c r="G224" s="204"/>
      <c r="H224" s="208">
        <v>2.25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147</v>
      </c>
      <c r="AU224" s="214" t="s">
        <v>77</v>
      </c>
      <c r="AV224" s="13" t="s">
        <v>81</v>
      </c>
      <c r="AW224" s="13" t="s">
        <v>30</v>
      </c>
      <c r="AX224" s="13" t="s">
        <v>73</v>
      </c>
      <c r="AY224" s="214" t="s">
        <v>137</v>
      </c>
    </row>
    <row r="225" spans="1:65" s="14" customFormat="1">
      <c r="B225" s="215"/>
      <c r="C225" s="216"/>
      <c r="D225" s="205" t="s">
        <v>147</v>
      </c>
      <c r="E225" s="217" t="s">
        <v>1</v>
      </c>
      <c r="F225" s="218" t="s">
        <v>149</v>
      </c>
      <c r="G225" s="216"/>
      <c r="H225" s="219">
        <v>51.18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147</v>
      </c>
      <c r="AU225" s="225" t="s">
        <v>77</v>
      </c>
      <c r="AV225" s="14" t="s">
        <v>142</v>
      </c>
      <c r="AW225" s="14" t="s">
        <v>30</v>
      </c>
      <c r="AX225" s="14" t="s">
        <v>77</v>
      </c>
      <c r="AY225" s="225" t="s">
        <v>137</v>
      </c>
    </row>
    <row r="226" spans="1:65" s="2" customFormat="1" ht="24">
      <c r="A226" s="33"/>
      <c r="B226" s="34"/>
      <c r="C226" s="189">
        <v>41</v>
      </c>
      <c r="D226" s="189" t="s">
        <v>138</v>
      </c>
      <c r="E226" s="190" t="s">
        <v>895</v>
      </c>
      <c r="F226" s="191" t="s">
        <v>896</v>
      </c>
      <c r="G226" s="192" t="s">
        <v>141</v>
      </c>
      <c r="H226" s="193">
        <v>2.5</v>
      </c>
      <c r="I226" s="194"/>
      <c r="J226" s="195">
        <f>ROUND(I226*H226,2)</f>
        <v>0</v>
      </c>
      <c r="K226" s="196"/>
      <c r="L226" s="38"/>
      <c r="M226" s="197" t="s">
        <v>1</v>
      </c>
      <c r="N226" s="198" t="s">
        <v>38</v>
      </c>
      <c r="O226" s="70"/>
      <c r="P226" s="199">
        <f>O226*H226</f>
        <v>0</v>
      </c>
      <c r="Q226" s="199">
        <v>0</v>
      </c>
      <c r="R226" s="199">
        <f>Q226*H226</f>
        <v>0</v>
      </c>
      <c r="S226" s="199">
        <v>0</v>
      </c>
      <c r="T226" s="200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01" t="s">
        <v>142</v>
      </c>
      <c r="AT226" s="201" t="s">
        <v>138</v>
      </c>
      <c r="AU226" s="201" t="s">
        <v>77</v>
      </c>
      <c r="AY226" s="16" t="s">
        <v>137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16" t="s">
        <v>77</v>
      </c>
      <c r="BK226" s="202">
        <f>ROUND(I226*H226,2)</f>
        <v>0</v>
      </c>
      <c r="BL226" s="16" t="s">
        <v>142</v>
      </c>
      <c r="BM226" s="201" t="s">
        <v>496</v>
      </c>
    </row>
    <row r="227" spans="1:65" s="2" customFormat="1" ht="24">
      <c r="A227" s="33"/>
      <c r="B227" s="34"/>
      <c r="C227" s="189">
        <v>42</v>
      </c>
      <c r="D227" s="189" t="s">
        <v>138</v>
      </c>
      <c r="E227" s="190" t="s">
        <v>897</v>
      </c>
      <c r="F227" s="191" t="s">
        <v>898</v>
      </c>
      <c r="G227" s="192" t="s">
        <v>210</v>
      </c>
      <c r="H227" s="193">
        <v>0.62</v>
      </c>
      <c r="I227" s="194"/>
      <c r="J227" s="195">
        <f>ROUND(I227*H227,2)</f>
        <v>0</v>
      </c>
      <c r="K227" s="196"/>
      <c r="L227" s="38"/>
      <c r="M227" s="197" t="s">
        <v>1</v>
      </c>
      <c r="N227" s="198" t="s">
        <v>38</v>
      </c>
      <c r="O227" s="70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01" t="s">
        <v>142</v>
      </c>
      <c r="AT227" s="201" t="s">
        <v>138</v>
      </c>
      <c r="AU227" s="201" t="s">
        <v>77</v>
      </c>
      <c r="AY227" s="16" t="s">
        <v>137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6" t="s">
        <v>77</v>
      </c>
      <c r="BK227" s="202">
        <f>ROUND(I227*H227,2)</f>
        <v>0</v>
      </c>
      <c r="BL227" s="16" t="s">
        <v>142</v>
      </c>
      <c r="BM227" s="201" t="s">
        <v>499</v>
      </c>
    </row>
    <row r="228" spans="1:65" s="12" customFormat="1" ht="15">
      <c r="B228" s="175"/>
      <c r="C228" s="176"/>
      <c r="D228" s="177" t="s">
        <v>72</v>
      </c>
      <c r="E228" s="178" t="s">
        <v>578</v>
      </c>
      <c r="F228" s="178" t="s">
        <v>899</v>
      </c>
      <c r="G228" s="176"/>
      <c r="H228" s="176"/>
      <c r="I228" s="179"/>
      <c r="J228" s="180">
        <f>SUM(J229:J255)</f>
        <v>0</v>
      </c>
      <c r="K228" s="176"/>
      <c r="L228" s="181"/>
      <c r="M228" s="182"/>
      <c r="N228" s="183"/>
      <c r="O228" s="183"/>
      <c r="P228" s="184">
        <f>SUM(P229:P255)</f>
        <v>0</v>
      </c>
      <c r="Q228" s="183"/>
      <c r="R228" s="184">
        <f>SUM(R229:R255)</f>
        <v>0</v>
      </c>
      <c r="S228" s="183"/>
      <c r="T228" s="185">
        <f>SUM(T229:T255)</f>
        <v>0</v>
      </c>
      <c r="AR228" s="186" t="s">
        <v>77</v>
      </c>
      <c r="AT228" s="187" t="s">
        <v>72</v>
      </c>
      <c r="AU228" s="187" t="s">
        <v>73</v>
      </c>
      <c r="AY228" s="186" t="s">
        <v>137</v>
      </c>
      <c r="BK228" s="188">
        <f>SUM(BK229:BK255)</f>
        <v>0</v>
      </c>
    </row>
    <row r="229" spans="1:65" s="2" customFormat="1" ht="12">
      <c r="A229" s="33"/>
      <c r="B229" s="34"/>
      <c r="C229" s="189">
        <v>43</v>
      </c>
      <c r="D229" s="189" t="s">
        <v>138</v>
      </c>
      <c r="E229" s="190" t="s">
        <v>900</v>
      </c>
      <c r="F229" s="191" t="s">
        <v>901</v>
      </c>
      <c r="G229" s="192" t="s">
        <v>201</v>
      </c>
      <c r="H229" s="193">
        <v>3</v>
      </c>
      <c r="I229" s="194"/>
      <c r="J229" s="195">
        <f>ROUND(I229*H229,2)</f>
        <v>0</v>
      </c>
      <c r="K229" s="196"/>
      <c r="L229" s="38"/>
      <c r="M229" s="197" t="s">
        <v>1</v>
      </c>
      <c r="N229" s="198" t="s">
        <v>38</v>
      </c>
      <c r="O229" s="70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01" t="s">
        <v>142</v>
      </c>
      <c r="AT229" s="201" t="s">
        <v>138</v>
      </c>
      <c r="AU229" s="201" t="s">
        <v>77</v>
      </c>
      <c r="AY229" s="16" t="s">
        <v>137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16" t="s">
        <v>77</v>
      </c>
      <c r="BK229" s="202">
        <f>ROUND(I229*H229,2)</f>
        <v>0</v>
      </c>
      <c r="BL229" s="16" t="s">
        <v>142</v>
      </c>
      <c r="BM229" s="201" t="s">
        <v>503</v>
      </c>
    </row>
    <row r="230" spans="1:65" s="2" customFormat="1" ht="24">
      <c r="A230" s="33"/>
      <c r="B230" s="34"/>
      <c r="C230" s="189">
        <v>44</v>
      </c>
      <c r="D230" s="189" t="s">
        <v>138</v>
      </c>
      <c r="E230" s="190" t="s">
        <v>902</v>
      </c>
      <c r="F230" s="191" t="s">
        <v>1319</v>
      </c>
      <c r="G230" s="192" t="s">
        <v>141</v>
      </c>
      <c r="H230" s="193">
        <v>663.09500000000003</v>
      </c>
      <c r="I230" s="194"/>
      <c r="J230" s="195">
        <f>ROUND(I230*H230,2)</f>
        <v>0</v>
      </c>
      <c r="K230" s="196"/>
      <c r="L230" s="38"/>
      <c r="M230" s="197" t="s">
        <v>1</v>
      </c>
      <c r="N230" s="198" t="s">
        <v>38</v>
      </c>
      <c r="O230" s="70"/>
      <c r="P230" s="199">
        <f>O230*H230</f>
        <v>0</v>
      </c>
      <c r="Q230" s="199">
        <v>0</v>
      </c>
      <c r="R230" s="199">
        <f>Q230*H230</f>
        <v>0</v>
      </c>
      <c r="S230" s="199">
        <v>0</v>
      </c>
      <c r="T230" s="200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01" t="s">
        <v>142</v>
      </c>
      <c r="AT230" s="201" t="s">
        <v>138</v>
      </c>
      <c r="AU230" s="201" t="s">
        <v>77</v>
      </c>
      <c r="AY230" s="16" t="s">
        <v>137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16" t="s">
        <v>77</v>
      </c>
      <c r="BK230" s="202">
        <f>ROUND(I230*H230,2)</f>
        <v>0</v>
      </c>
      <c r="BL230" s="16" t="s">
        <v>142</v>
      </c>
      <c r="BM230" s="201" t="s">
        <v>506</v>
      </c>
    </row>
    <row r="231" spans="1:65" s="13" customFormat="1">
      <c r="B231" s="203"/>
      <c r="C231" s="204"/>
      <c r="D231" s="205" t="s">
        <v>147</v>
      </c>
      <c r="E231" s="206" t="s">
        <v>1</v>
      </c>
      <c r="F231" s="207" t="s">
        <v>903</v>
      </c>
      <c r="G231" s="204"/>
      <c r="H231" s="208">
        <v>52.65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147</v>
      </c>
      <c r="AU231" s="214" t="s">
        <v>77</v>
      </c>
      <c r="AV231" s="13" t="s">
        <v>81</v>
      </c>
      <c r="AW231" s="13" t="s">
        <v>30</v>
      </c>
      <c r="AX231" s="13" t="s">
        <v>73</v>
      </c>
      <c r="AY231" s="214" t="s">
        <v>137</v>
      </c>
    </row>
    <row r="232" spans="1:65" s="13" customFormat="1">
      <c r="B232" s="203"/>
      <c r="C232" s="204"/>
      <c r="D232" s="205" t="s">
        <v>147</v>
      </c>
      <c r="E232" s="206" t="s">
        <v>1</v>
      </c>
      <c r="F232" s="207" t="s">
        <v>904</v>
      </c>
      <c r="G232" s="204"/>
      <c r="H232" s="208">
        <v>117.46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147</v>
      </c>
      <c r="AU232" s="214" t="s">
        <v>77</v>
      </c>
      <c r="AV232" s="13" t="s">
        <v>81</v>
      </c>
      <c r="AW232" s="13" t="s">
        <v>30</v>
      </c>
      <c r="AX232" s="13" t="s">
        <v>73</v>
      </c>
      <c r="AY232" s="214" t="s">
        <v>137</v>
      </c>
    </row>
    <row r="233" spans="1:65" s="13" customFormat="1">
      <c r="B233" s="203"/>
      <c r="C233" s="204"/>
      <c r="D233" s="205" t="s">
        <v>147</v>
      </c>
      <c r="E233" s="206" t="s">
        <v>1</v>
      </c>
      <c r="F233" s="207" t="s">
        <v>1314</v>
      </c>
      <c r="G233" s="204"/>
      <c r="H233" s="208">
        <v>492.98500000000001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147</v>
      </c>
      <c r="AU233" s="214" t="s">
        <v>77</v>
      </c>
      <c r="AV233" s="13" t="s">
        <v>81</v>
      </c>
      <c r="AW233" s="13" t="s">
        <v>30</v>
      </c>
      <c r="AX233" s="13" t="s">
        <v>73</v>
      </c>
      <c r="AY233" s="214" t="s">
        <v>137</v>
      </c>
    </row>
    <row r="234" spans="1:65" s="14" customFormat="1">
      <c r="B234" s="215"/>
      <c r="C234" s="216"/>
      <c r="D234" s="205" t="s">
        <v>147</v>
      </c>
      <c r="E234" s="217" t="s">
        <v>1</v>
      </c>
      <c r="F234" s="218" t="s">
        <v>149</v>
      </c>
      <c r="G234" s="216"/>
      <c r="H234" s="219">
        <f>SUM(H231:H233)</f>
        <v>663.09500000000003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147</v>
      </c>
      <c r="AU234" s="225" t="s">
        <v>77</v>
      </c>
      <c r="AV234" s="14" t="s">
        <v>142</v>
      </c>
      <c r="AW234" s="14" t="s">
        <v>30</v>
      </c>
      <c r="AX234" s="14" t="s">
        <v>77</v>
      </c>
      <c r="AY234" s="225" t="s">
        <v>137</v>
      </c>
    </row>
    <row r="235" spans="1:65" s="2" customFormat="1" ht="24">
      <c r="A235" s="246"/>
      <c r="B235" s="34"/>
      <c r="C235" s="189">
        <v>45</v>
      </c>
      <c r="D235" s="189" t="s">
        <v>138</v>
      </c>
      <c r="E235" s="190" t="s">
        <v>1317</v>
      </c>
      <c r="F235" s="191" t="s">
        <v>1318</v>
      </c>
      <c r="G235" s="192" t="s">
        <v>141</v>
      </c>
      <c r="H235" s="193">
        <v>185.94</v>
      </c>
      <c r="I235" s="194"/>
      <c r="J235" s="195">
        <f>ROUND(I235*H235,2)</f>
        <v>0</v>
      </c>
      <c r="K235" s="196"/>
      <c r="L235" s="38"/>
      <c r="M235" s="197" t="s">
        <v>1</v>
      </c>
      <c r="N235" s="198" t="s">
        <v>38</v>
      </c>
      <c r="O235" s="70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R235" s="201" t="s">
        <v>142</v>
      </c>
      <c r="AT235" s="201" t="s">
        <v>138</v>
      </c>
      <c r="AU235" s="201" t="s">
        <v>77</v>
      </c>
      <c r="AY235" s="16" t="s">
        <v>137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16" t="s">
        <v>77</v>
      </c>
      <c r="BK235" s="202">
        <f>ROUND(I235*H235,2)</f>
        <v>0</v>
      </c>
      <c r="BL235" s="16" t="s">
        <v>142</v>
      </c>
      <c r="BM235" s="201" t="s">
        <v>506</v>
      </c>
    </row>
    <row r="236" spans="1:65" s="13" customFormat="1">
      <c r="B236" s="203"/>
      <c r="C236" s="204"/>
      <c r="D236" s="205" t="s">
        <v>147</v>
      </c>
      <c r="E236" s="206" t="s">
        <v>1</v>
      </c>
      <c r="F236" s="207" t="s">
        <v>1320</v>
      </c>
      <c r="G236" s="204"/>
      <c r="H236" s="208">
        <v>185.94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147</v>
      </c>
      <c r="AU236" s="214" t="s">
        <v>77</v>
      </c>
      <c r="AV236" s="13" t="s">
        <v>81</v>
      </c>
      <c r="AW236" s="13" t="s">
        <v>30</v>
      </c>
      <c r="AX236" s="13" t="s">
        <v>73</v>
      </c>
      <c r="AY236" s="214" t="s">
        <v>137</v>
      </c>
    </row>
    <row r="237" spans="1:65" s="14" customFormat="1">
      <c r="B237" s="215"/>
      <c r="C237" s="216"/>
      <c r="D237" s="205" t="s">
        <v>147</v>
      </c>
      <c r="E237" s="217" t="s">
        <v>1</v>
      </c>
      <c r="F237" s="218" t="s">
        <v>149</v>
      </c>
      <c r="G237" s="216"/>
      <c r="H237" s="219">
        <v>185.94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147</v>
      </c>
      <c r="AU237" s="225" t="s">
        <v>77</v>
      </c>
      <c r="AV237" s="14" t="s">
        <v>142</v>
      </c>
      <c r="AW237" s="14" t="s">
        <v>30</v>
      </c>
      <c r="AX237" s="14" t="s">
        <v>77</v>
      </c>
      <c r="AY237" s="225" t="s">
        <v>137</v>
      </c>
    </row>
    <row r="238" spans="1:65" s="2" customFormat="1" ht="12">
      <c r="A238" s="33"/>
      <c r="B238" s="34"/>
      <c r="C238" s="189">
        <v>46</v>
      </c>
      <c r="D238" s="189" t="s">
        <v>138</v>
      </c>
      <c r="E238" s="190" t="s">
        <v>905</v>
      </c>
      <c r="F238" s="191" t="s">
        <v>906</v>
      </c>
      <c r="G238" s="192" t="s">
        <v>201</v>
      </c>
      <c r="H238" s="193">
        <v>5</v>
      </c>
      <c r="I238" s="194"/>
      <c r="J238" s="195">
        <f>ROUND(I238*H238,2)</f>
        <v>0</v>
      </c>
      <c r="K238" s="196"/>
      <c r="L238" s="38"/>
      <c r="M238" s="197" t="s">
        <v>1</v>
      </c>
      <c r="N238" s="198" t="s">
        <v>38</v>
      </c>
      <c r="O238" s="70"/>
      <c r="P238" s="199">
        <f>O238*H238</f>
        <v>0</v>
      </c>
      <c r="Q238" s="199">
        <v>0</v>
      </c>
      <c r="R238" s="199">
        <f>Q238*H238</f>
        <v>0</v>
      </c>
      <c r="S238" s="199">
        <v>0</v>
      </c>
      <c r="T238" s="20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1" t="s">
        <v>142</v>
      </c>
      <c r="AT238" s="201" t="s">
        <v>138</v>
      </c>
      <c r="AU238" s="201" t="s">
        <v>77</v>
      </c>
      <c r="AY238" s="16" t="s">
        <v>137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6" t="s">
        <v>77</v>
      </c>
      <c r="BK238" s="202">
        <f>ROUND(I238*H238,2)</f>
        <v>0</v>
      </c>
      <c r="BL238" s="16" t="s">
        <v>142</v>
      </c>
      <c r="BM238" s="201" t="s">
        <v>510</v>
      </c>
    </row>
    <row r="239" spans="1:65" s="2" customFormat="1" ht="12">
      <c r="A239" s="33"/>
      <c r="B239" s="34"/>
      <c r="C239" s="189">
        <v>47</v>
      </c>
      <c r="D239" s="189" t="s">
        <v>138</v>
      </c>
      <c r="E239" s="190" t="s">
        <v>907</v>
      </c>
      <c r="F239" s="191" t="s">
        <v>908</v>
      </c>
      <c r="G239" s="192" t="s">
        <v>141</v>
      </c>
      <c r="H239" s="193">
        <v>21.62</v>
      </c>
      <c r="I239" s="194"/>
      <c r="J239" s="195">
        <f>ROUND(I239*H239,2)</f>
        <v>0</v>
      </c>
      <c r="K239" s="196"/>
      <c r="L239" s="38"/>
      <c r="M239" s="197" t="s">
        <v>1</v>
      </c>
      <c r="N239" s="198" t="s">
        <v>38</v>
      </c>
      <c r="O239" s="70"/>
      <c r="P239" s="199">
        <f>O239*H239</f>
        <v>0</v>
      </c>
      <c r="Q239" s="199">
        <v>0</v>
      </c>
      <c r="R239" s="199">
        <f>Q239*H239</f>
        <v>0</v>
      </c>
      <c r="S239" s="199">
        <v>0</v>
      </c>
      <c r="T239" s="200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01" t="s">
        <v>142</v>
      </c>
      <c r="AT239" s="201" t="s">
        <v>138</v>
      </c>
      <c r="AU239" s="201" t="s">
        <v>77</v>
      </c>
      <c r="AY239" s="16" t="s">
        <v>137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16" t="s">
        <v>77</v>
      </c>
      <c r="BK239" s="202">
        <f>ROUND(I239*H239,2)</f>
        <v>0</v>
      </c>
      <c r="BL239" s="16" t="s">
        <v>142</v>
      </c>
      <c r="BM239" s="201" t="s">
        <v>513</v>
      </c>
    </row>
    <row r="240" spans="1:65" s="2" customFormat="1" ht="12">
      <c r="A240" s="33"/>
      <c r="B240" s="34"/>
      <c r="C240" s="189">
        <v>48</v>
      </c>
      <c r="D240" s="189" t="s">
        <v>138</v>
      </c>
      <c r="E240" s="190" t="s">
        <v>909</v>
      </c>
      <c r="F240" s="191" t="s">
        <v>910</v>
      </c>
      <c r="G240" s="192" t="s">
        <v>141</v>
      </c>
      <c r="H240" s="193">
        <v>54.06</v>
      </c>
      <c r="I240" s="194"/>
      <c r="J240" s="195">
        <f>ROUND(I240*H240,2)</f>
        <v>0</v>
      </c>
      <c r="K240" s="196"/>
      <c r="L240" s="38"/>
      <c r="M240" s="197" t="s">
        <v>1</v>
      </c>
      <c r="N240" s="198" t="s">
        <v>38</v>
      </c>
      <c r="O240" s="70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1" t="s">
        <v>142</v>
      </c>
      <c r="AT240" s="201" t="s">
        <v>138</v>
      </c>
      <c r="AU240" s="201" t="s">
        <v>77</v>
      </c>
      <c r="AY240" s="16" t="s">
        <v>137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6" t="s">
        <v>77</v>
      </c>
      <c r="BK240" s="202">
        <f>ROUND(I240*H240,2)</f>
        <v>0</v>
      </c>
      <c r="BL240" s="16" t="s">
        <v>142</v>
      </c>
      <c r="BM240" s="201" t="s">
        <v>517</v>
      </c>
    </row>
    <row r="241" spans="1:65" s="13" customFormat="1">
      <c r="B241" s="203"/>
      <c r="C241" s="204"/>
      <c r="D241" s="205" t="s">
        <v>147</v>
      </c>
      <c r="E241" s="206" t="s">
        <v>1</v>
      </c>
      <c r="F241" s="207" t="s">
        <v>911</v>
      </c>
      <c r="G241" s="204"/>
      <c r="H241" s="208">
        <v>18.2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147</v>
      </c>
      <c r="AU241" s="214" t="s">
        <v>77</v>
      </c>
      <c r="AV241" s="13" t="s">
        <v>81</v>
      </c>
      <c r="AW241" s="13" t="s">
        <v>30</v>
      </c>
      <c r="AX241" s="13" t="s">
        <v>73</v>
      </c>
      <c r="AY241" s="214" t="s">
        <v>137</v>
      </c>
    </row>
    <row r="242" spans="1:65" s="13" customFormat="1">
      <c r="B242" s="203"/>
      <c r="C242" s="204"/>
      <c r="D242" s="205" t="s">
        <v>147</v>
      </c>
      <c r="E242" s="206" t="s">
        <v>1</v>
      </c>
      <c r="F242" s="207" t="s">
        <v>912</v>
      </c>
      <c r="G242" s="204"/>
      <c r="H242" s="208">
        <v>44.2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147</v>
      </c>
      <c r="AU242" s="214" t="s">
        <v>77</v>
      </c>
      <c r="AV242" s="13" t="s">
        <v>81</v>
      </c>
      <c r="AW242" s="13" t="s">
        <v>30</v>
      </c>
      <c r="AX242" s="13" t="s">
        <v>73</v>
      </c>
      <c r="AY242" s="214" t="s">
        <v>137</v>
      </c>
    </row>
    <row r="243" spans="1:65" s="13" customFormat="1">
      <c r="B243" s="203"/>
      <c r="C243" s="204"/>
      <c r="D243" s="205" t="s">
        <v>147</v>
      </c>
      <c r="E243" s="206" t="s">
        <v>1</v>
      </c>
      <c r="F243" s="207" t="s">
        <v>913</v>
      </c>
      <c r="G243" s="204"/>
      <c r="H243" s="208">
        <v>-8.34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147</v>
      </c>
      <c r="AU243" s="214" t="s">
        <v>77</v>
      </c>
      <c r="AV243" s="13" t="s">
        <v>81</v>
      </c>
      <c r="AW243" s="13" t="s">
        <v>30</v>
      </c>
      <c r="AX243" s="13" t="s">
        <v>73</v>
      </c>
      <c r="AY243" s="214" t="s">
        <v>137</v>
      </c>
    </row>
    <row r="244" spans="1:65" s="14" customFormat="1">
      <c r="B244" s="215"/>
      <c r="C244" s="216"/>
      <c r="D244" s="205" t="s">
        <v>147</v>
      </c>
      <c r="E244" s="217" t="s">
        <v>1</v>
      </c>
      <c r="F244" s="218" t="s">
        <v>149</v>
      </c>
      <c r="G244" s="216"/>
      <c r="H244" s="219">
        <v>54.06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147</v>
      </c>
      <c r="AU244" s="225" t="s">
        <v>77</v>
      </c>
      <c r="AV244" s="14" t="s">
        <v>142</v>
      </c>
      <c r="AW244" s="14" t="s">
        <v>30</v>
      </c>
      <c r="AX244" s="14" t="s">
        <v>77</v>
      </c>
      <c r="AY244" s="225" t="s">
        <v>137</v>
      </c>
    </row>
    <row r="245" spans="1:65" s="2" customFormat="1" ht="12">
      <c r="A245" s="33"/>
      <c r="B245" s="34"/>
      <c r="C245" s="189">
        <v>49</v>
      </c>
      <c r="D245" s="189" t="s">
        <v>138</v>
      </c>
      <c r="E245" s="190" t="s">
        <v>914</v>
      </c>
      <c r="F245" s="191" t="s">
        <v>915</v>
      </c>
      <c r="G245" s="192" t="s">
        <v>141</v>
      </c>
      <c r="H245" s="193">
        <v>110.27500000000001</v>
      </c>
      <c r="I245" s="194"/>
      <c r="J245" s="195">
        <f>ROUND(I245*H245,2)</f>
        <v>0</v>
      </c>
      <c r="K245" s="196"/>
      <c r="L245" s="38"/>
      <c r="M245" s="197" t="s">
        <v>1</v>
      </c>
      <c r="N245" s="198" t="s">
        <v>38</v>
      </c>
      <c r="O245" s="70"/>
      <c r="P245" s="199">
        <f>O245*H245</f>
        <v>0</v>
      </c>
      <c r="Q245" s="199">
        <v>0</v>
      </c>
      <c r="R245" s="199">
        <f>Q245*H245</f>
        <v>0</v>
      </c>
      <c r="S245" s="199">
        <v>0</v>
      </c>
      <c r="T245" s="200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01" t="s">
        <v>142</v>
      </c>
      <c r="AT245" s="201" t="s">
        <v>138</v>
      </c>
      <c r="AU245" s="201" t="s">
        <v>77</v>
      </c>
      <c r="AY245" s="16" t="s">
        <v>137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16" t="s">
        <v>77</v>
      </c>
      <c r="BK245" s="202">
        <f>ROUND(I245*H245,2)</f>
        <v>0</v>
      </c>
      <c r="BL245" s="16" t="s">
        <v>142</v>
      </c>
      <c r="BM245" s="201" t="s">
        <v>184</v>
      </c>
    </row>
    <row r="246" spans="1:65" s="13" customFormat="1">
      <c r="B246" s="203"/>
      <c r="C246" s="204"/>
      <c r="D246" s="205" t="s">
        <v>147</v>
      </c>
      <c r="E246" s="206" t="s">
        <v>1</v>
      </c>
      <c r="F246" s="207" t="s">
        <v>916</v>
      </c>
      <c r="G246" s="204"/>
      <c r="H246" s="208">
        <v>32.06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147</v>
      </c>
      <c r="AU246" s="214" t="s">
        <v>77</v>
      </c>
      <c r="AV246" s="13" t="s">
        <v>81</v>
      </c>
      <c r="AW246" s="13" t="s">
        <v>30</v>
      </c>
      <c r="AX246" s="13" t="s">
        <v>73</v>
      </c>
      <c r="AY246" s="214" t="s">
        <v>137</v>
      </c>
    </row>
    <row r="247" spans="1:65" s="13" customFormat="1">
      <c r="B247" s="203"/>
      <c r="C247" s="204"/>
      <c r="D247" s="205" t="s">
        <v>147</v>
      </c>
      <c r="E247" s="206" t="s">
        <v>1</v>
      </c>
      <c r="F247" s="207" t="s">
        <v>917</v>
      </c>
      <c r="G247" s="204"/>
      <c r="H247" s="208">
        <v>89.234999999999999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147</v>
      </c>
      <c r="AU247" s="214" t="s">
        <v>77</v>
      </c>
      <c r="AV247" s="13" t="s">
        <v>81</v>
      </c>
      <c r="AW247" s="13" t="s">
        <v>30</v>
      </c>
      <c r="AX247" s="13" t="s">
        <v>73</v>
      </c>
      <c r="AY247" s="214" t="s">
        <v>137</v>
      </c>
    </row>
    <row r="248" spans="1:65" s="13" customFormat="1">
      <c r="B248" s="203"/>
      <c r="C248" s="204"/>
      <c r="D248" s="205" t="s">
        <v>147</v>
      </c>
      <c r="E248" s="206" t="s">
        <v>1</v>
      </c>
      <c r="F248" s="207" t="s">
        <v>918</v>
      </c>
      <c r="G248" s="204"/>
      <c r="H248" s="208">
        <v>10.59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147</v>
      </c>
      <c r="AU248" s="214" t="s">
        <v>77</v>
      </c>
      <c r="AV248" s="13" t="s">
        <v>81</v>
      </c>
      <c r="AW248" s="13" t="s">
        <v>30</v>
      </c>
      <c r="AX248" s="13" t="s">
        <v>73</v>
      </c>
      <c r="AY248" s="214" t="s">
        <v>137</v>
      </c>
    </row>
    <row r="249" spans="1:65" s="13" customFormat="1">
      <c r="B249" s="203"/>
      <c r="C249" s="204"/>
      <c r="D249" s="205" t="s">
        <v>147</v>
      </c>
      <c r="E249" s="206" t="s">
        <v>1</v>
      </c>
      <c r="F249" s="207" t="s">
        <v>868</v>
      </c>
      <c r="G249" s="204"/>
      <c r="H249" s="208">
        <v>-21.61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147</v>
      </c>
      <c r="AU249" s="214" t="s">
        <v>77</v>
      </c>
      <c r="AV249" s="13" t="s">
        <v>81</v>
      </c>
      <c r="AW249" s="13" t="s">
        <v>30</v>
      </c>
      <c r="AX249" s="13" t="s">
        <v>73</v>
      </c>
      <c r="AY249" s="214" t="s">
        <v>137</v>
      </c>
    </row>
    <row r="250" spans="1:65" s="14" customFormat="1">
      <c r="B250" s="215"/>
      <c r="C250" s="216"/>
      <c r="D250" s="205" t="s">
        <v>147</v>
      </c>
      <c r="E250" s="217" t="s">
        <v>1</v>
      </c>
      <c r="F250" s="218" t="s">
        <v>149</v>
      </c>
      <c r="G250" s="216"/>
      <c r="H250" s="219">
        <v>110.27500000000001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147</v>
      </c>
      <c r="AU250" s="225" t="s">
        <v>77</v>
      </c>
      <c r="AV250" s="14" t="s">
        <v>142</v>
      </c>
      <c r="AW250" s="14" t="s">
        <v>30</v>
      </c>
      <c r="AX250" s="14" t="s">
        <v>77</v>
      </c>
      <c r="AY250" s="225" t="s">
        <v>137</v>
      </c>
    </row>
    <row r="251" spans="1:65" s="2" customFormat="1" ht="24">
      <c r="A251" s="33"/>
      <c r="B251" s="34"/>
      <c r="C251" s="189">
        <v>50</v>
      </c>
      <c r="D251" s="189" t="s">
        <v>138</v>
      </c>
      <c r="E251" s="190" t="s">
        <v>919</v>
      </c>
      <c r="F251" s="191" t="s">
        <v>920</v>
      </c>
      <c r="G251" s="192" t="s">
        <v>160</v>
      </c>
      <c r="H251" s="193">
        <v>25.1</v>
      </c>
      <c r="I251" s="194"/>
      <c r="J251" s="195">
        <f>ROUND(I251*H251,2)</f>
        <v>0</v>
      </c>
      <c r="K251" s="196"/>
      <c r="L251" s="38"/>
      <c r="M251" s="197" t="s">
        <v>1</v>
      </c>
      <c r="N251" s="198" t="s">
        <v>38</v>
      </c>
      <c r="O251" s="70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01" t="s">
        <v>142</v>
      </c>
      <c r="AT251" s="201" t="s">
        <v>138</v>
      </c>
      <c r="AU251" s="201" t="s">
        <v>77</v>
      </c>
      <c r="AY251" s="16" t="s">
        <v>137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6" t="s">
        <v>77</v>
      </c>
      <c r="BK251" s="202">
        <f>ROUND(I251*H251,2)</f>
        <v>0</v>
      </c>
      <c r="BL251" s="16" t="s">
        <v>142</v>
      </c>
      <c r="BM251" s="201" t="s">
        <v>523</v>
      </c>
    </row>
    <row r="252" spans="1:65" s="2" customFormat="1" ht="12">
      <c r="A252" s="33"/>
      <c r="B252" s="34"/>
      <c r="C252" s="189">
        <v>51</v>
      </c>
      <c r="D252" s="189" t="s">
        <v>138</v>
      </c>
      <c r="E252" s="190" t="s">
        <v>921</v>
      </c>
      <c r="F252" s="191" t="s">
        <v>922</v>
      </c>
      <c r="G252" s="192" t="s">
        <v>313</v>
      </c>
      <c r="H252" s="193">
        <v>4.8929999999999998</v>
      </c>
      <c r="I252" s="194"/>
      <c r="J252" s="195">
        <f>ROUND(I252*H252,2)</f>
        <v>0</v>
      </c>
      <c r="K252" s="196"/>
      <c r="L252" s="38"/>
      <c r="M252" s="197" t="s">
        <v>1</v>
      </c>
      <c r="N252" s="198" t="s">
        <v>38</v>
      </c>
      <c r="O252" s="70"/>
      <c r="P252" s="199">
        <f>O252*H252</f>
        <v>0</v>
      </c>
      <c r="Q252" s="199">
        <v>0</v>
      </c>
      <c r="R252" s="199">
        <f>Q252*H252</f>
        <v>0</v>
      </c>
      <c r="S252" s="199">
        <v>0</v>
      </c>
      <c r="T252" s="200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01" t="s">
        <v>142</v>
      </c>
      <c r="AT252" s="201" t="s">
        <v>138</v>
      </c>
      <c r="AU252" s="201" t="s">
        <v>77</v>
      </c>
      <c r="AY252" s="16" t="s">
        <v>137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16" t="s">
        <v>77</v>
      </c>
      <c r="BK252" s="202">
        <f>ROUND(I252*H252,2)</f>
        <v>0</v>
      </c>
      <c r="BL252" s="16" t="s">
        <v>142</v>
      </c>
      <c r="BM252" s="201" t="s">
        <v>526</v>
      </c>
    </row>
    <row r="253" spans="1:65" s="13" customFormat="1">
      <c r="B253" s="203"/>
      <c r="C253" s="204"/>
      <c r="D253" s="205" t="s">
        <v>147</v>
      </c>
      <c r="E253" s="206" t="s">
        <v>1</v>
      </c>
      <c r="F253" s="207" t="s">
        <v>923</v>
      </c>
      <c r="G253" s="204"/>
      <c r="H253" s="208">
        <v>4.8929999999999998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147</v>
      </c>
      <c r="AU253" s="214" t="s">
        <v>77</v>
      </c>
      <c r="AV253" s="13" t="s">
        <v>81</v>
      </c>
      <c r="AW253" s="13" t="s">
        <v>30</v>
      </c>
      <c r="AX253" s="13" t="s">
        <v>73</v>
      </c>
      <c r="AY253" s="214" t="s">
        <v>137</v>
      </c>
    </row>
    <row r="254" spans="1:65" s="14" customFormat="1">
      <c r="B254" s="215"/>
      <c r="C254" s="216"/>
      <c r="D254" s="205" t="s">
        <v>147</v>
      </c>
      <c r="E254" s="217" t="s">
        <v>1</v>
      </c>
      <c r="F254" s="218" t="s">
        <v>149</v>
      </c>
      <c r="G254" s="216"/>
      <c r="H254" s="219">
        <v>4.8929999999999998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147</v>
      </c>
      <c r="AU254" s="225" t="s">
        <v>77</v>
      </c>
      <c r="AV254" s="14" t="s">
        <v>142</v>
      </c>
      <c r="AW254" s="14" t="s">
        <v>30</v>
      </c>
      <c r="AX254" s="14" t="s">
        <v>77</v>
      </c>
      <c r="AY254" s="225" t="s">
        <v>137</v>
      </c>
    </row>
    <row r="255" spans="1:65" s="2" customFormat="1" ht="24">
      <c r="A255" s="33"/>
      <c r="B255" s="34"/>
      <c r="C255" s="189">
        <v>52</v>
      </c>
      <c r="D255" s="189" t="s">
        <v>138</v>
      </c>
      <c r="E255" s="190" t="s">
        <v>924</v>
      </c>
      <c r="F255" s="191" t="s">
        <v>925</v>
      </c>
      <c r="G255" s="192" t="s">
        <v>210</v>
      </c>
      <c r="H255" s="193">
        <v>0.4</v>
      </c>
      <c r="I255" s="194"/>
      <c r="J255" s="195">
        <f>ROUND(I255*H255,2)</f>
        <v>0</v>
      </c>
      <c r="K255" s="196"/>
      <c r="L255" s="38"/>
      <c r="M255" s="197" t="s">
        <v>1</v>
      </c>
      <c r="N255" s="198" t="s">
        <v>38</v>
      </c>
      <c r="O255" s="70"/>
      <c r="P255" s="199">
        <f>O255*H255</f>
        <v>0</v>
      </c>
      <c r="Q255" s="199">
        <v>0</v>
      </c>
      <c r="R255" s="199">
        <f>Q255*H255</f>
        <v>0</v>
      </c>
      <c r="S255" s="199">
        <v>0</v>
      </c>
      <c r="T255" s="20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01" t="s">
        <v>142</v>
      </c>
      <c r="AT255" s="201" t="s">
        <v>138</v>
      </c>
      <c r="AU255" s="201" t="s">
        <v>77</v>
      </c>
      <c r="AY255" s="16" t="s">
        <v>137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16" t="s">
        <v>77</v>
      </c>
      <c r="BK255" s="202">
        <f>ROUND(I255*H255,2)</f>
        <v>0</v>
      </c>
      <c r="BL255" s="16" t="s">
        <v>142</v>
      </c>
      <c r="BM255" s="201" t="s">
        <v>530</v>
      </c>
    </row>
    <row r="256" spans="1:65" s="12" customFormat="1" ht="15">
      <c r="B256" s="175"/>
      <c r="C256" s="176"/>
      <c r="D256" s="177" t="s">
        <v>72</v>
      </c>
      <c r="E256" s="178" t="s">
        <v>143</v>
      </c>
      <c r="F256" s="178" t="s">
        <v>926</v>
      </c>
      <c r="G256" s="176"/>
      <c r="H256" s="176"/>
      <c r="I256" s="179"/>
      <c r="J256" s="180">
        <f>SUM(J257:J280)</f>
        <v>0</v>
      </c>
      <c r="K256" s="176"/>
      <c r="L256" s="181"/>
      <c r="M256" s="182"/>
      <c r="N256" s="183"/>
      <c r="O256" s="183"/>
      <c r="P256" s="184">
        <f>SUM(P257:P282)</f>
        <v>0</v>
      </c>
      <c r="Q256" s="183"/>
      <c r="R256" s="184">
        <f>SUM(R257:R282)</f>
        <v>0</v>
      </c>
      <c r="S256" s="183"/>
      <c r="T256" s="185">
        <f>SUM(T257:T282)</f>
        <v>0</v>
      </c>
      <c r="AR256" s="186" t="s">
        <v>77</v>
      </c>
      <c r="AT256" s="187" t="s">
        <v>72</v>
      </c>
      <c r="AU256" s="187" t="s">
        <v>73</v>
      </c>
      <c r="AY256" s="186" t="s">
        <v>137</v>
      </c>
      <c r="BK256" s="188">
        <f>SUM(BK257:BK282)</f>
        <v>0</v>
      </c>
    </row>
    <row r="257" spans="1:65" s="2" customFormat="1" ht="12">
      <c r="A257" s="33"/>
      <c r="B257" s="34"/>
      <c r="C257" s="189">
        <v>53</v>
      </c>
      <c r="D257" s="189" t="s">
        <v>138</v>
      </c>
      <c r="E257" s="190" t="s">
        <v>145</v>
      </c>
      <c r="F257" s="191" t="s">
        <v>146</v>
      </c>
      <c r="G257" s="192" t="s">
        <v>141</v>
      </c>
      <c r="H257" s="193">
        <v>40.840000000000003</v>
      </c>
      <c r="I257" s="194"/>
      <c r="J257" s="195">
        <f>ROUND(I257*H257,2)</f>
        <v>0</v>
      </c>
      <c r="K257" s="196"/>
      <c r="L257" s="38"/>
      <c r="M257" s="197" t="s">
        <v>1</v>
      </c>
      <c r="N257" s="198" t="s">
        <v>38</v>
      </c>
      <c r="O257" s="70"/>
      <c r="P257" s="199">
        <f>O257*H257</f>
        <v>0</v>
      </c>
      <c r="Q257" s="199">
        <v>0</v>
      </c>
      <c r="R257" s="199">
        <f>Q257*H257</f>
        <v>0</v>
      </c>
      <c r="S257" s="199">
        <v>0</v>
      </c>
      <c r="T257" s="200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01" t="s">
        <v>142</v>
      </c>
      <c r="AT257" s="201" t="s">
        <v>138</v>
      </c>
      <c r="AU257" s="201" t="s">
        <v>77</v>
      </c>
      <c r="AY257" s="16" t="s">
        <v>137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16" t="s">
        <v>77</v>
      </c>
      <c r="BK257" s="202">
        <f>ROUND(I257*H257,2)</f>
        <v>0</v>
      </c>
      <c r="BL257" s="16" t="s">
        <v>142</v>
      </c>
      <c r="BM257" s="201" t="s">
        <v>533</v>
      </c>
    </row>
    <row r="258" spans="1:65" s="13" customFormat="1">
      <c r="B258" s="203"/>
      <c r="C258" s="204"/>
      <c r="D258" s="205" t="s">
        <v>147</v>
      </c>
      <c r="E258" s="206" t="s">
        <v>1</v>
      </c>
      <c r="F258" s="207" t="s">
        <v>927</v>
      </c>
      <c r="G258" s="204"/>
      <c r="H258" s="208">
        <v>40.840000000000003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147</v>
      </c>
      <c r="AU258" s="214" t="s">
        <v>77</v>
      </c>
      <c r="AV258" s="13" t="s">
        <v>81</v>
      </c>
      <c r="AW258" s="13" t="s">
        <v>30</v>
      </c>
      <c r="AX258" s="13" t="s">
        <v>73</v>
      </c>
      <c r="AY258" s="214" t="s">
        <v>137</v>
      </c>
    </row>
    <row r="259" spans="1:65" s="14" customFormat="1">
      <c r="B259" s="215"/>
      <c r="C259" s="216"/>
      <c r="D259" s="205" t="s">
        <v>147</v>
      </c>
      <c r="E259" s="217" t="s">
        <v>1</v>
      </c>
      <c r="F259" s="218" t="s">
        <v>149</v>
      </c>
      <c r="G259" s="216"/>
      <c r="H259" s="219">
        <v>40.840000000000003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147</v>
      </c>
      <c r="AU259" s="225" t="s">
        <v>77</v>
      </c>
      <c r="AV259" s="14" t="s">
        <v>142</v>
      </c>
      <c r="AW259" s="14" t="s">
        <v>30</v>
      </c>
      <c r="AX259" s="14" t="s">
        <v>77</v>
      </c>
      <c r="AY259" s="225" t="s">
        <v>137</v>
      </c>
    </row>
    <row r="260" spans="1:65" s="2" customFormat="1" ht="36">
      <c r="A260" s="33"/>
      <c r="B260" s="34"/>
      <c r="C260" s="189">
        <v>54</v>
      </c>
      <c r="D260" s="189" t="s">
        <v>138</v>
      </c>
      <c r="E260" s="190" t="s">
        <v>928</v>
      </c>
      <c r="F260" s="191" t="s">
        <v>929</v>
      </c>
      <c r="G260" s="192" t="s">
        <v>141</v>
      </c>
      <c r="H260" s="193">
        <v>386.59</v>
      </c>
      <c r="I260" s="194"/>
      <c r="J260" s="195">
        <f t="shared" ref="J260:J271" si="40">ROUND(I260*H260,2)</f>
        <v>0</v>
      </c>
      <c r="K260" s="196"/>
      <c r="L260" s="38"/>
      <c r="M260" s="197" t="s">
        <v>1</v>
      </c>
      <c r="N260" s="198" t="s">
        <v>38</v>
      </c>
      <c r="O260" s="70"/>
      <c r="P260" s="199">
        <f t="shared" ref="P260:P271" si="41">O260*H260</f>
        <v>0</v>
      </c>
      <c r="Q260" s="199">
        <v>0</v>
      </c>
      <c r="R260" s="199">
        <f t="shared" ref="R260:R271" si="42">Q260*H260</f>
        <v>0</v>
      </c>
      <c r="S260" s="199">
        <v>0</v>
      </c>
      <c r="T260" s="200">
        <f t="shared" ref="T260:T271" si="43"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01" t="s">
        <v>142</v>
      </c>
      <c r="AT260" s="201" t="s">
        <v>138</v>
      </c>
      <c r="AU260" s="201" t="s">
        <v>77</v>
      </c>
      <c r="AY260" s="16" t="s">
        <v>137</v>
      </c>
      <c r="BE260" s="202">
        <f t="shared" ref="BE260:BE271" si="44">IF(N260="základní",J260,0)</f>
        <v>0</v>
      </c>
      <c r="BF260" s="202">
        <f t="shared" ref="BF260:BF271" si="45">IF(N260="snížená",J260,0)</f>
        <v>0</v>
      </c>
      <c r="BG260" s="202">
        <f t="shared" ref="BG260:BG271" si="46">IF(N260="zákl. přenesená",J260,0)</f>
        <v>0</v>
      </c>
      <c r="BH260" s="202">
        <f t="shared" ref="BH260:BH271" si="47">IF(N260="sníž. přenesená",J260,0)</f>
        <v>0</v>
      </c>
      <c r="BI260" s="202">
        <f t="shared" ref="BI260:BI271" si="48">IF(N260="nulová",J260,0)</f>
        <v>0</v>
      </c>
      <c r="BJ260" s="16" t="s">
        <v>77</v>
      </c>
      <c r="BK260" s="202">
        <f t="shared" ref="BK260:BK271" si="49">ROUND(I260*H260,2)</f>
        <v>0</v>
      </c>
      <c r="BL260" s="16" t="s">
        <v>142</v>
      </c>
      <c r="BM260" s="201" t="s">
        <v>537</v>
      </c>
    </row>
    <row r="261" spans="1:65" s="2" customFormat="1" ht="72">
      <c r="A261" s="33"/>
      <c r="B261" s="34"/>
      <c r="C261" s="189">
        <v>55</v>
      </c>
      <c r="D261" s="189" t="s">
        <v>138</v>
      </c>
      <c r="E261" s="190" t="s">
        <v>930</v>
      </c>
      <c r="F261" s="191" t="s">
        <v>931</v>
      </c>
      <c r="G261" s="192" t="s">
        <v>141</v>
      </c>
      <c r="H261" s="193">
        <v>36.56</v>
      </c>
      <c r="I261" s="194"/>
      <c r="J261" s="195">
        <f t="shared" si="40"/>
        <v>0</v>
      </c>
      <c r="K261" s="196"/>
      <c r="L261" s="38"/>
      <c r="M261" s="197" t="s">
        <v>1</v>
      </c>
      <c r="N261" s="198" t="s">
        <v>38</v>
      </c>
      <c r="O261" s="70"/>
      <c r="P261" s="199">
        <f t="shared" si="41"/>
        <v>0</v>
      </c>
      <c r="Q261" s="199">
        <v>0</v>
      </c>
      <c r="R261" s="199">
        <f t="shared" si="42"/>
        <v>0</v>
      </c>
      <c r="S261" s="199">
        <v>0</v>
      </c>
      <c r="T261" s="200">
        <f t="shared" si="4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01" t="s">
        <v>142</v>
      </c>
      <c r="AT261" s="201" t="s">
        <v>138</v>
      </c>
      <c r="AU261" s="201" t="s">
        <v>77</v>
      </c>
      <c r="AY261" s="16" t="s">
        <v>137</v>
      </c>
      <c r="BE261" s="202">
        <f t="shared" si="44"/>
        <v>0</v>
      </c>
      <c r="BF261" s="202">
        <f t="shared" si="45"/>
        <v>0</v>
      </c>
      <c r="BG261" s="202">
        <f t="shared" si="46"/>
        <v>0</v>
      </c>
      <c r="BH261" s="202">
        <f t="shared" si="47"/>
        <v>0</v>
      </c>
      <c r="BI261" s="202">
        <f t="shared" si="48"/>
        <v>0</v>
      </c>
      <c r="BJ261" s="16" t="s">
        <v>77</v>
      </c>
      <c r="BK261" s="202">
        <f t="shared" si="49"/>
        <v>0</v>
      </c>
      <c r="BL261" s="16" t="s">
        <v>142</v>
      </c>
      <c r="BM261" s="201" t="s">
        <v>542</v>
      </c>
    </row>
    <row r="262" spans="1:65" s="2" customFormat="1" ht="48">
      <c r="A262" s="33"/>
      <c r="B262" s="34"/>
      <c r="C262" s="189">
        <v>56</v>
      </c>
      <c r="D262" s="189" t="s">
        <v>138</v>
      </c>
      <c r="E262" s="190" t="s">
        <v>932</v>
      </c>
      <c r="F262" s="191" t="s">
        <v>933</v>
      </c>
      <c r="G262" s="192" t="s">
        <v>141</v>
      </c>
      <c r="H262" s="193">
        <v>36.56</v>
      </c>
      <c r="I262" s="194"/>
      <c r="J262" s="195">
        <f t="shared" si="40"/>
        <v>0</v>
      </c>
      <c r="K262" s="196"/>
      <c r="L262" s="38"/>
      <c r="M262" s="197" t="s">
        <v>1</v>
      </c>
      <c r="N262" s="198" t="s">
        <v>38</v>
      </c>
      <c r="O262" s="70"/>
      <c r="P262" s="199">
        <f t="shared" si="41"/>
        <v>0</v>
      </c>
      <c r="Q262" s="199">
        <v>0</v>
      </c>
      <c r="R262" s="199">
        <f t="shared" si="42"/>
        <v>0</v>
      </c>
      <c r="S262" s="199">
        <v>0</v>
      </c>
      <c r="T262" s="200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01" t="s">
        <v>142</v>
      </c>
      <c r="AT262" s="201" t="s">
        <v>138</v>
      </c>
      <c r="AU262" s="201" t="s">
        <v>77</v>
      </c>
      <c r="AY262" s="16" t="s">
        <v>137</v>
      </c>
      <c r="BE262" s="202">
        <f t="shared" si="44"/>
        <v>0</v>
      </c>
      <c r="BF262" s="202">
        <f t="shared" si="45"/>
        <v>0</v>
      </c>
      <c r="BG262" s="202">
        <f t="shared" si="46"/>
        <v>0</v>
      </c>
      <c r="BH262" s="202">
        <f t="shared" si="47"/>
        <v>0</v>
      </c>
      <c r="BI262" s="202">
        <f t="shared" si="48"/>
        <v>0</v>
      </c>
      <c r="BJ262" s="16" t="s">
        <v>77</v>
      </c>
      <c r="BK262" s="202">
        <f t="shared" si="49"/>
        <v>0</v>
      </c>
      <c r="BL262" s="16" t="s">
        <v>142</v>
      </c>
      <c r="BM262" s="201" t="s">
        <v>546</v>
      </c>
    </row>
    <row r="263" spans="1:65" s="2" customFormat="1" ht="24">
      <c r="A263" s="33"/>
      <c r="B263" s="34"/>
      <c r="C263" s="189">
        <v>57</v>
      </c>
      <c r="D263" s="189" t="s">
        <v>138</v>
      </c>
      <c r="E263" s="190" t="s">
        <v>934</v>
      </c>
      <c r="F263" s="191" t="s">
        <v>935</v>
      </c>
      <c r="G263" s="192" t="s">
        <v>141</v>
      </c>
      <c r="H263" s="193">
        <v>36.56</v>
      </c>
      <c r="I263" s="194"/>
      <c r="J263" s="195">
        <f t="shared" si="40"/>
        <v>0</v>
      </c>
      <c r="K263" s="196"/>
      <c r="L263" s="38"/>
      <c r="M263" s="197" t="s">
        <v>1</v>
      </c>
      <c r="N263" s="198" t="s">
        <v>38</v>
      </c>
      <c r="O263" s="70"/>
      <c r="P263" s="199">
        <f t="shared" si="41"/>
        <v>0</v>
      </c>
      <c r="Q263" s="199">
        <v>0</v>
      </c>
      <c r="R263" s="199">
        <f t="shared" si="42"/>
        <v>0</v>
      </c>
      <c r="S263" s="199">
        <v>0</v>
      </c>
      <c r="T263" s="200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1" t="s">
        <v>142</v>
      </c>
      <c r="AT263" s="201" t="s">
        <v>138</v>
      </c>
      <c r="AU263" s="201" t="s">
        <v>77</v>
      </c>
      <c r="AY263" s="16" t="s">
        <v>137</v>
      </c>
      <c r="BE263" s="202">
        <f t="shared" si="44"/>
        <v>0</v>
      </c>
      <c r="BF263" s="202">
        <f t="shared" si="45"/>
        <v>0</v>
      </c>
      <c r="BG263" s="202">
        <f t="shared" si="46"/>
        <v>0</v>
      </c>
      <c r="BH263" s="202">
        <f t="shared" si="47"/>
        <v>0</v>
      </c>
      <c r="BI263" s="202">
        <f t="shared" si="48"/>
        <v>0</v>
      </c>
      <c r="BJ263" s="16" t="s">
        <v>77</v>
      </c>
      <c r="BK263" s="202">
        <f t="shared" si="49"/>
        <v>0</v>
      </c>
      <c r="BL263" s="16" t="s">
        <v>142</v>
      </c>
      <c r="BM263" s="201" t="s">
        <v>549</v>
      </c>
    </row>
    <row r="264" spans="1:65" s="2" customFormat="1" ht="36">
      <c r="A264" s="33"/>
      <c r="B264" s="34"/>
      <c r="C264" s="189">
        <v>58</v>
      </c>
      <c r="D264" s="189" t="s">
        <v>138</v>
      </c>
      <c r="E264" s="190" t="s">
        <v>936</v>
      </c>
      <c r="F264" s="191" t="s">
        <v>937</v>
      </c>
      <c r="G264" s="192" t="s">
        <v>141</v>
      </c>
      <c r="H264" s="193">
        <v>36.56</v>
      </c>
      <c r="I264" s="194"/>
      <c r="J264" s="195">
        <f t="shared" si="40"/>
        <v>0</v>
      </c>
      <c r="K264" s="196"/>
      <c r="L264" s="38"/>
      <c r="M264" s="197" t="s">
        <v>1</v>
      </c>
      <c r="N264" s="198" t="s">
        <v>38</v>
      </c>
      <c r="O264" s="70"/>
      <c r="P264" s="199">
        <f t="shared" si="41"/>
        <v>0</v>
      </c>
      <c r="Q264" s="199">
        <v>0</v>
      </c>
      <c r="R264" s="199">
        <f t="shared" si="42"/>
        <v>0</v>
      </c>
      <c r="S264" s="199">
        <v>0</v>
      </c>
      <c r="T264" s="200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01" t="s">
        <v>142</v>
      </c>
      <c r="AT264" s="201" t="s">
        <v>138</v>
      </c>
      <c r="AU264" s="201" t="s">
        <v>77</v>
      </c>
      <c r="AY264" s="16" t="s">
        <v>137</v>
      </c>
      <c r="BE264" s="202">
        <f t="shared" si="44"/>
        <v>0</v>
      </c>
      <c r="BF264" s="202">
        <f t="shared" si="45"/>
        <v>0</v>
      </c>
      <c r="BG264" s="202">
        <f t="shared" si="46"/>
        <v>0</v>
      </c>
      <c r="BH264" s="202">
        <f t="shared" si="47"/>
        <v>0</v>
      </c>
      <c r="BI264" s="202">
        <f t="shared" si="48"/>
        <v>0</v>
      </c>
      <c r="BJ264" s="16" t="s">
        <v>77</v>
      </c>
      <c r="BK264" s="202">
        <f t="shared" si="49"/>
        <v>0</v>
      </c>
      <c r="BL264" s="16" t="s">
        <v>142</v>
      </c>
      <c r="BM264" s="201" t="s">
        <v>553</v>
      </c>
    </row>
    <row r="265" spans="1:65" s="2" customFormat="1" ht="36">
      <c r="A265" s="33"/>
      <c r="B265" s="34"/>
      <c r="C265" s="189">
        <v>59</v>
      </c>
      <c r="D265" s="189" t="s">
        <v>138</v>
      </c>
      <c r="E265" s="190" t="s">
        <v>938</v>
      </c>
      <c r="F265" s="191" t="s">
        <v>939</v>
      </c>
      <c r="G265" s="192" t="s">
        <v>141</v>
      </c>
      <c r="H265" s="193">
        <v>36.56</v>
      </c>
      <c r="I265" s="194"/>
      <c r="J265" s="195">
        <f t="shared" si="40"/>
        <v>0</v>
      </c>
      <c r="K265" s="196"/>
      <c r="L265" s="38"/>
      <c r="M265" s="197" t="s">
        <v>1</v>
      </c>
      <c r="N265" s="198" t="s">
        <v>38</v>
      </c>
      <c r="O265" s="70"/>
      <c r="P265" s="199">
        <f t="shared" si="41"/>
        <v>0</v>
      </c>
      <c r="Q265" s="199">
        <v>0</v>
      </c>
      <c r="R265" s="199">
        <f t="shared" si="42"/>
        <v>0</v>
      </c>
      <c r="S265" s="199">
        <v>0</v>
      </c>
      <c r="T265" s="200">
        <f t="shared" si="4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01" t="s">
        <v>142</v>
      </c>
      <c r="AT265" s="201" t="s">
        <v>138</v>
      </c>
      <c r="AU265" s="201" t="s">
        <v>77</v>
      </c>
      <c r="AY265" s="16" t="s">
        <v>137</v>
      </c>
      <c r="BE265" s="202">
        <f t="shared" si="44"/>
        <v>0</v>
      </c>
      <c r="BF265" s="202">
        <f t="shared" si="45"/>
        <v>0</v>
      </c>
      <c r="BG265" s="202">
        <f t="shared" si="46"/>
        <v>0</v>
      </c>
      <c r="BH265" s="202">
        <f t="shared" si="47"/>
        <v>0</v>
      </c>
      <c r="BI265" s="202">
        <f t="shared" si="48"/>
        <v>0</v>
      </c>
      <c r="BJ265" s="16" t="s">
        <v>77</v>
      </c>
      <c r="BK265" s="202">
        <f t="shared" si="49"/>
        <v>0</v>
      </c>
      <c r="BL265" s="16" t="s">
        <v>142</v>
      </c>
      <c r="BM265" s="201" t="s">
        <v>556</v>
      </c>
    </row>
    <row r="266" spans="1:65" s="2" customFormat="1" ht="12">
      <c r="A266" s="33"/>
      <c r="B266" s="34"/>
      <c r="C266" s="189">
        <v>60</v>
      </c>
      <c r="D266" s="189" t="s">
        <v>138</v>
      </c>
      <c r="E266" s="190" t="s">
        <v>940</v>
      </c>
      <c r="F266" s="191" t="s">
        <v>941</v>
      </c>
      <c r="G266" s="192" t="s">
        <v>141</v>
      </c>
      <c r="H266" s="193">
        <v>105.16</v>
      </c>
      <c r="I266" s="194"/>
      <c r="J266" s="195">
        <f t="shared" si="40"/>
        <v>0</v>
      </c>
      <c r="K266" s="196"/>
      <c r="L266" s="38"/>
      <c r="M266" s="197" t="s">
        <v>1</v>
      </c>
      <c r="N266" s="198" t="s">
        <v>38</v>
      </c>
      <c r="O266" s="70"/>
      <c r="P266" s="199">
        <f t="shared" si="41"/>
        <v>0</v>
      </c>
      <c r="Q266" s="199">
        <v>0</v>
      </c>
      <c r="R266" s="199">
        <f t="shared" si="42"/>
        <v>0</v>
      </c>
      <c r="S266" s="199">
        <v>0</v>
      </c>
      <c r="T266" s="200">
        <f t="shared" si="4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01" t="s">
        <v>142</v>
      </c>
      <c r="AT266" s="201" t="s">
        <v>138</v>
      </c>
      <c r="AU266" s="201" t="s">
        <v>77</v>
      </c>
      <c r="AY266" s="16" t="s">
        <v>137</v>
      </c>
      <c r="BE266" s="202">
        <f t="shared" si="44"/>
        <v>0</v>
      </c>
      <c r="BF266" s="202">
        <f t="shared" si="45"/>
        <v>0</v>
      </c>
      <c r="BG266" s="202">
        <f t="shared" si="46"/>
        <v>0</v>
      </c>
      <c r="BH266" s="202">
        <f t="shared" si="47"/>
        <v>0</v>
      </c>
      <c r="BI266" s="202">
        <f t="shared" si="48"/>
        <v>0</v>
      </c>
      <c r="BJ266" s="16" t="s">
        <v>77</v>
      </c>
      <c r="BK266" s="202">
        <f t="shared" si="49"/>
        <v>0</v>
      </c>
      <c r="BL266" s="16" t="s">
        <v>142</v>
      </c>
      <c r="BM266" s="201" t="s">
        <v>560</v>
      </c>
    </row>
    <row r="267" spans="1:65" s="2" customFormat="1" ht="12">
      <c r="A267" s="33"/>
      <c r="B267" s="34"/>
      <c r="C267" s="189">
        <v>61</v>
      </c>
      <c r="D267" s="189" t="s">
        <v>138</v>
      </c>
      <c r="E267" s="190" t="s">
        <v>942</v>
      </c>
      <c r="F267" s="191" t="s">
        <v>943</v>
      </c>
      <c r="G267" s="192" t="s">
        <v>141</v>
      </c>
      <c r="H267" s="193">
        <v>105.16</v>
      </c>
      <c r="I267" s="194"/>
      <c r="J267" s="195">
        <f t="shared" si="40"/>
        <v>0</v>
      </c>
      <c r="K267" s="196"/>
      <c r="L267" s="38"/>
      <c r="M267" s="197" t="s">
        <v>1</v>
      </c>
      <c r="N267" s="198" t="s">
        <v>38</v>
      </c>
      <c r="O267" s="70"/>
      <c r="P267" s="199">
        <f t="shared" si="41"/>
        <v>0</v>
      </c>
      <c r="Q267" s="199">
        <v>0</v>
      </c>
      <c r="R267" s="199">
        <f t="shared" si="42"/>
        <v>0</v>
      </c>
      <c r="S267" s="199">
        <v>0</v>
      </c>
      <c r="T267" s="200">
        <f t="shared" si="4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01" t="s">
        <v>142</v>
      </c>
      <c r="AT267" s="201" t="s">
        <v>138</v>
      </c>
      <c r="AU267" s="201" t="s">
        <v>77</v>
      </c>
      <c r="AY267" s="16" t="s">
        <v>137</v>
      </c>
      <c r="BE267" s="202">
        <f t="shared" si="44"/>
        <v>0</v>
      </c>
      <c r="BF267" s="202">
        <f t="shared" si="45"/>
        <v>0</v>
      </c>
      <c r="BG267" s="202">
        <f t="shared" si="46"/>
        <v>0</v>
      </c>
      <c r="BH267" s="202">
        <f t="shared" si="47"/>
        <v>0</v>
      </c>
      <c r="BI267" s="202">
        <f t="shared" si="48"/>
        <v>0</v>
      </c>
      <c r="BJ267" s="16" t="s">
        <v>77</v>
      </c>
      <c r="BK267" s="202">
        <f t="shared" si="49"/>
        <v>0</v>
      </c>
      <c r="BL267" s="16" t="s">
        <v>142</v>
      </c>
      <c r="BM267" s="201" t="s">
        <v>563</v>
      </c>
    </row>
    <row r="268" spans="1:65" s="2" customFormat="1" ht="12">
      <c r="A268" s="33"/>
      <c r="B268" s="34"/>
      <c r="C268" s="189">
        <v>62</v>
      </c>
      <c r="D268" s="189" t="s">
        <v>138</v>
      </c>
      <c r="E268" s="190" t="s">
        <v>944</v>
      </c>
      <c r="F268" s="191" t="s">
        <v>945</v>
      </c>
      <c r="G268" s="192" t="s">
        <v>160</v>
      </c>
      <c r="H268" s="193">
        <v>9.5</v>
      </c>
      <c r="I268" s="194"/>
      <c r="J268" s="195">
        <f t="shared" si="40"/>
        <v>0</v>
      </c>
      <c r="K268" s="196"/>
      <c r="L268" s="38"/>
      <c r="M268" s="197" t="s">
        <v>1</v>
      </c>
      <c r="N268" s="198" t="s">
        <v>38</v>
      </c>
      <c r="O268" s="70"/>
      <c r="P268" s="199">
        <f t="shared" si="41"/>
        <v>0</v>
      </c>
      <c r="Q268" s="199">
        <v>0</v>
      </c>
      <c r="R268" s="199">
        <f t="shared" si="42"/>
        <v>0</v>
      </c>
      <c r="S268" s="199">
        <v>0</v>
      </c>
      <c r="T268" s="200">
        <f t="shared" si="4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01" t="s">
        <v>142</v>
      </c>
      <c r="AT268" s="201" t="s">
        <v>138</v>
      </c>
      <c r="AU268" s="201" t="s">
        <v>77</v>
      </c>
      <c r="AY268" s="16" t="s">
        <v>137</v>
      </c>
      <c r="BE268" s="202">
        <f t="shared" si="44"/>
        <v>0</v>
      </c>
      <c r="BF268" s="202">
        <f t="shared" si="45"/>
        <v>0</v>
      </c>
      <c r="BG268" s="202">
        <f t="shared" si="46"/>
        <v>0</v>
      </c>
      <c r="BH268" s="202">
        <f t="shared" si="47"/>
        <v>0</v>
      </c>
      <c r="BI268" s="202">
        <f t="shared" si="48"/>
        <v>0</v>
      </c>
      <c r="BJ268" s="16" t="s">
        <v>77</v>
      </c>
      <c r="BK268" s="202">
        <f t="shared" si="49"/>
        <v>0</v>
      </c>
      <c r="BL268" s="16" t="s">
        <v>142</v>
      </c>
      <c r="BM268" s="201" t="s">
        <v>567</v>
      </c>
    </row>
    <row r="269" spans="1:65" s="2" customFormat="1" ht="12">
      <c r="A269" s="33"/>
      <c r="B269" s="34"/>
      <c r="C269" s="189">
        <v>63</v>
      </c>
      <c r="D269" s="189" t="s">
        <v>138</v>
      </c>
      <c r="E269" s="190" t="s">
        <v>150</v>
      </c>
      <c r="F269" s="191" t="s">
        <v>946</v>
      </c>
      <c r="G269" s="192" t="s">
        <v>141</v>
      </c>
      <c r="H269" s="193">
        <v>36.56</v>
      </c>
      <c r="I269" s="194"/>
      <c r="J269" s="195">
        <f t="shared" si="40"/>
        <v>0</v>
      </c>
      <c r="K269" s="196"/>
      <c r="L269" s="38"/>
      <c r="M269" s="197" t="s">
        <v>1</v>
      </c>
      <c r="N269" s="198" t="s">
        <v>38</v>
      </c>
      <c r="O269" s="70"/>
      <c r="P269" s="199">
        <f t="shared" si="41"/>
        <v>0</v>
      </c>
      <c r="Q269" s="199">
        <v>0</v>
      </c>
      <c r="R269" s="199">
        <f t="shared" si="42"/>
        <v>0</v>
      </c>
      <c r="S269" s="199">
        <v>0</v>
      </c>
      <c r="T269" s="200">
        <f t="shared" si="4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01" t="s">
        <v>142</v>
      </c>
      <c r="AT269" s="201" t="s">
        <v>138</v>
      </c>
      <c r="AU269" s="201" t="s">
        <v>77</v>
      </c>
      <c r="AY269" s="16" t="s">
        <v>137</v>
      </c>
      <c r="BE269" s="202">
        <f t="shared" si="44"/>
        <v>0</v>
      </c>
      <c r="BF269" s="202">
        <f t="shared" si="45"/>
        <v>0</v>
      </c>
      <c r="BG269" s="202">
        <f t="shared" si="46"/>
        <v>0</v>
      </c>
      <c r="BH269" s="202">
        <f t="shared" si="47"/>
        <v>0</v>
      </c>
      <c r="BI269" s="202">
        <f t="shared" si="48"/>
        <v>0</v>
      </c>
      <c r="BJ269" s="16" t="s">
        <v>77</v>
      </c>
      <c r="BK269" s="202">
        <f t="shared" si="49"/>
        <v>0</v>
      </c>
      <c r="BL269" s="16" t="s">
        <v>142</v>
      </c>
      <c r="BM269" s="201" t="s">
        <v>570</v>
      </c>
    </row>
    <row r="270" spans="1:65" s="2" customFormat="1" ht="12">
      <c r="A270" s="33"/>
      <c r="B270" s="34"/>
      <c r="C270" s="189">
        <v>64</v>
      </c>
      <c r="D270" s="189" t="s">
        <v>138</v>
      </c>
      <c r="E270" s="190" t="s">
        <v>154</v>
      </c>
      <c r="F270" s="191" t="s">
        <v>155</v>
      </c>
      <c r="G270" s="192" t="s">
        <v>141</v>
      </c>
      <c r="H270" s="193">
        <v>115.18</v>
      </c>
      <c r="I270" s="194"/>
      <c r="J270" s="195">
        <f t="shared" si="40"/>
        <v>0</v>
      </c>
      <c r="K270" s="196"/>
      <c r="L270" s="38"/>
      <c r="M270" s="197" t="s">
        <v>1</v>
      </c>
      <c r="N270" s="198" t="s">
        <v>38</v>
      </c>
      <c r="O270" s="70"/>
      <c r="P270" s="199">
        <f t="shared" si="41"/>
        <v>0</v>
      </c>
      <c r="Q270" s="199">
        <v>0</v>
      </c>
      <c r="R270" s="199">
        <f t="shared" si="42"/>
        <v>0</v>
      </c>
      <c r="S270" s="199">
        <v>0</v>
      </c>
      <c r="T270" s="200">
        <f t="shared" si="4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01" t="s">
        <v>142</v>
      </c>
      <c r="AT270" s="201" t="s">
        <v>138</v>
      </c>
      <c r="AU270" s="201" t="s">
        <v>77</v>
      </c>
      <c r="AY270" s="16" t="s">
        <v>137</v>
      </c>
      <c r="BE270" s="202">
        <f t="shared" si="44"/>
        <v>0</v>
      </c>
      <c r="BF270" s="202">
        <f t="shared" si="45"/>
        <v>0</v>
      </c>
      <c r="BG270" s="202">
        <f t="shared" si="46"/>
        <v>0</v>
      </c>
      <c r="BH270" s="202">
        <f t="shared" si="47"/>
        <v>0</v>
      </c>
      <c r="BI270" s="202">
        <f t="shared" si="48"/>
        <v>0</v>
      </c>
      <c r="BJ270" s="16" t="s">
        <v>77</v>
      </c>
      <c r="BK270" s="202">
        <f t="shared" si="49"/>
        <v>0</v>
      </c>
      <c r="BL270" s="16" t="s">
        <v>142</v>
      </c>
      <c r="BM270" s="201" t="s">
        <v>572</v>
      </c>
    </row>
    <row r="271" spans="1:65" s="2" customFormat="1" ht="24">
      <c r="A271" s="33"/>
      <c r="B271" s="34"/>
      <c r="C271" s="189">
        <v>65</v>
      </c>
      <c r="D271" s="189" t="s">
        <v>138</v>
      </c>
      <c r="E271" s="190" t="s">
        <v>158</v>
      </c>
      <c r="F271" s="191" t="s">
        <v>947</v>
      </c>
      <c r="G271" s="192" t="s">
        <v>160</v>
      </c>
      <c r="H271" s="193">
        <v>18.8</v>
      </c>
      <c r="I271" s="194"/>
      <c r="J271" s="195">
        <f t="shared" si="40"/>
        <v>0</v>
      </c>
      <c r="K271" s="196"/>
      <c r="L271" s="38"/>
      <c r="M271" s="197" t="s">
        <v>1</v>
      </c>
      <c r="N271" s="198" t="s">
        <v>38</v>
      </c>
      <c r="O271" s="70"/>
      <c r="P271" s="199">
        <f t="shared" si="41"/>
        <v>0</v>
      </c>
      <c r="Q271" s="199">
        <v>0</v>
      </c>
      <c r="R271" s="199">
        <f t="shared" si="42"/>
        <v>0</v>
      </c>
      <c r="S271" s="199">
        <v>0</v>
      </c>
      <c r="T271" s="200">
        <f t="shared" si="4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01" t="s">
        <v>142</v>
      </c>
      <c r="AT271" s="201" t="s">
        <v>138</v>
      </c>
      <c r="AU271" s="201" t="s">
        <v>77</v>
      </c>
      <c r="AY271" s="16" t="s">
        <v>137</v>
      </c>
      <c r="BE271" s="202">
        <f t="shared" si="44"/>
        <v>0</v>
      </c>
      <c r="BF271" s="202">
        <f t="shared" si="45"/>
        <v>0</v>
      </c>
      <c r="BG271" s="202">
        <f t="shared" si="46"/>
        <v>0</v>
      </c>
      <c r="BH271" s="202">
        <f t="shared" si="47"/>
        <v>0</v>
      </c>
      <c r="BI271" s="202">
        <f t="shared" si="48"/>
        <v>0</v>
      </c>
      <c r="BJ271" s="16" t="s">
        <v>77</v>
      </c>
      <c r="BK271" s="202">
        <f t="shared" si="49"/>
        <v>0</v>
      </c>
      <c r="BL271" s="16" t="s">
        <v>142</v>
      </c>
      <c r="BM271" s="201" t="s">
        <v>577</v>
      </c>
    </row>
    <row r="272" spans="1:65" s="13" customFormat="1">
      <c r="B272" s="203"/>
      <c r="C272" s="204"/>
      <c r="D272" s="205" t="s">
        <v>147</v>
      </c>
      <c r="E272" s="206" t="s">
        <v>1</v>
      </c>
      <c r="F272" s="207" t="s">
        <v>948</v>
      </c>
      <c r="G272" s="204"/>
      <c r="H272" s="208">
        <v>18.8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147</v>
      </c>
      <c r="AU272" s="214" t="s">
        <v>77</v>
      </c>
      <c r="AV272" s="13" t="s">
        <v>81</v>
      </c>
      <c r="AW272" s="13" t="s">
        <v>30</v>
      </c>
      <c r="AX272" s="13" t="s">
        <v>73</v>
      </c>
      <c r="AY272" s="214" t="s">
        <v>137</v>
      </c>
    </row>
    <row r="273" spans="1:65" s="14" customFormat="1">
      <c r="B273" s="215"/>
      <c r="C273" s="216"/>
      <c r="D273" s="205" t="s">
        <v>147</v>
      </c>
      <c r="E273" s="217" t="s">
        <v>1</v>
      </c>
      <c r="F273" s="218" t="s">
        <v>149</v>
      </c>
      <c r="G273" s="216"/>
      <c r="H273" s="219">
        <v>18.8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147</v>
      </c>
      <c r="AU273" s="225" t="s">
        <v>77</v>
      </c>
      <c r="AV273" s="14" t="s">
        <v>142</v>
      </c>
      <c r="AW273" s="14" t="s">
        <v>30</v>
      </c>
      <c r="AX273" s="14" t="s">
        <v>77</v>
      </c>
      <c r="AY273" s="225" t="s">
        <v>137</v>
      </c>
    </row>
    <row r="274" spans="1:65" s="2" customFormat="1" ht="48">
      <c r="A274" s="33"/>
      <c r="B274" s="34"/>
      <c r="C274" s="189">
        <v>66</v>
      </c>
      <c r="D274" s="189" t="s">
        <v>138</v>
      </c>
      <c r="E274" s="190" t="s">
        <v>949</v>
      </c>
      <c r="F274" s="191" t="s">
        <v>950</v>
      </c>
      <c r="G274" s="192" t="s">
        <v>160</v>
      </c>
      <c r="H274" s="193">
        <v>83.74</v>
      </c>
      <c r="I274" s="194"/>
      <c r="J274" s="195">
        <f>ROUND(I274*H274,2)</f>
        <v>0</v>
      </c>
      <c r="K274" s="196"/>
      <c r="L274" s="38"/>
      <c r="M274" s="197" t="s">
        <v>1</v>
      </c>
      <c r="N274" s="198" t="s">
        <v>38</v>
      </c>
      <c r="O274" s="70"/>
      <c r="P274" s="199">
        <f>O274*H274</f>
        <v>0</v>
      </c>
      <c r="Q274" s="199">
        <v>0</v>
      </c>
      <c r="R274" s="199">
        <f>Q274*H274</f>
        <v>0</v>
      </c>
      <c r="S274" s="199">
        <v>0</v>
      </c>
      <c r="T274" s="20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01" t="s">
        <v>142</v>
      </c>
      <c r="AT274" s="201" t="s">
        <v>138</v>
      </c>
      <c r="AU274" s="201" t="s">
        <v>77</v>
      </c>
      <c r="AY274" s="16" t="s">
        <v>137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16" t="s">
        <v>77</v>
      </c>
      <c r="BK274" s="202">
        <f>ROUND(I274*H274,2)</f>
        <v>0</v>
      </c>
      <c r="BL274" s="16" t="s">
        <v>142</v>
      </c>
      <c r="BM274" s="201" t="s">
        <v>581</v>
      </c>
    </row>
    <row r="275" spans="1:65" s="2" customFormat="1" ht="24">
      <c r="A275" s="33"/>
      <c r="B275" s="34"/>
      <c r="C275" s="189">
        <v>67</v>
      </c>
      <c r="D275" s="189" t="s">
        <v>138</v>
      </c>
      <c r="E275" s="190" t="s">
        <v>951</v>
      </c>
      <c r="F275" s="191" t="s">
        <v>952</v>
      </c>
      <c r="G275" s="192" t="s">
        <v>160</v>
      </c>
      <c r="H275" s="193">
        <v>28</v>
      </c>
      <c r="I275" s="194"/>
      <c r="J275" s="195">
        <f>ROUND(I275*H275,2)</f>
        <v>0</v>
      </c>
      <c r="K275" s="196"/>
      <c r="L275" s="38"/>
      <c r="M275" s="197" t="s">
        <v>1</v>
      </c>
      <c r="N275" s="198" t="s">
        <v>38</v>
      </c>
      <c r="O275" s="70"/>
      <c r="P275" s="199">
        <f>O275*H275</f>
        <v>0</v>
      </c>
      <c r="Q275" s="199">
        <v>0</v>
      </c>
      <c r="R275" s="199">
        <f>Q275*H275</f>
        <v>0</v>
      </c>
      <c r="S275" s="199">
        <v>0</v>
      </c>
      <c r="T275" s="200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01" t="s">
        <v>142</v>
      </c>
      <c r="AT275" s="201" t="s">
        <v>138</v>
      </c>
      <c r="AU275" s="201" t="s">
        <v>77</v>
      </c>
      <c r="AY275" s="16" t="s">
        <v>137</v>
      </c>
      <c r="BE275" s="202">
        <f>IF(N275="základní",J275,0)</f>
        <v>0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16" t="s">
        <v>77</v>
      </c>
      <c r="BK275" s="202">
        <f>ROUND(I275*H275,2)</f>
        <v>0</v>
      </c>
      <c r="BL275" s="16" t="s">
        <v>142</v>
      </c>
      <c r="BM275" s="201" t="s">
        <v>584</v>
      </c>
    </row>
    <row r="276" spans="1:65" s="2" customFormat="1" ht="36">
      <c r="A276" s="33"/>
      <c r="B276" s="34"/>
      <c r="C276" s="189">
        <v>68</v>
      </c>
      <c r="D276" s="189" t="s">
        <v>138</v>
      </c>
      <c r="E276" s="190" t="s">
        <v>953</v>
      </c>
      <c r="F276" s="191" t="s">
        <v>954</v>
      </c>
      <c r="G276" s="192" t="s">
        <v>160</v>
      </c>
      <c r="H276" s="193">
        <v>146.5</v>
      </c>
      <c r="I276" s="194"/>
      <c r="J276" s="195">
        <f>ROUND(I276*H276,2)</f>
        <v>0</v>
      </c>
      <c r="K276" s="196"/>
      <c r="L276" s="38"/>
      <c r="M276" s="197" t="s">
        <v>1</v>
      </c>
      <c r="N276" s="198" t="s">
        <v>38</v>
      </c>
      <c r="O276" s="70"/>
      <c r="P276" s="199">
        <f>O276*H276</f>
        <v>0</v>
      </c>
      <c r="Q276" s="199">
        <v>0</v>
      </c>
      <c r="R276" s="199">
        <f>Q276*H276</f>
        <v>0</v>
      </c>
      <c r="S276" s="199">
        <v>0</v>
      </c>
      <c r="T276" s="20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01" t="s">
        <v>142</v>
      </c>
      <c r="AT276" s="201" t="s">
        <v>138</v>
      </c>
      <c r="AU276" s="201" t="s">
        <v>77</v>
      </c>
      <c r="AY276" s="16" t="s">
        <v>137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16" t="s">
        <v>77</v>
      </c>
      <c r="BK276" s="202">
        <f>ROUND(I276*H276,2)</f>
        <v>0</v>
      </c>
      <c r="BL276" s="16" t="s">
        <v>142</v>
      </c>
      <c r="BM276" s="201" t="s">
        <v>588</v>
      </c>
    </row>
    <row r="277" spans="1:65" s="2" customFormat="1" ht="24">
      <c r="A277" s="33"/>
      <c r="B277" s="34"/>
      <c r="C277" s="189">
        <v>69</v>
      </c>
      <c r="D277" s="189" t="s">
        <v>138</v>
      </c>
      <c r="E277" s="190" t="s">
        <v>163</v>
      </c>
      <c r="F277" s="191" t="s">
        <v>955</v>
      </c>
      <c r="G277" s="192" t="s">
        <v>141</v>
      </c>
      <c r="H277" s="193">
        <v>12.04</v>
      </c>
      <c r="I277" s="194"/>
      <c r="J277" s="195">
        <f>ROUND(I277*H277,2)</f>
        <v>0</v>
      </c>
      <c r="K277" s="196"/>
      <c r="L277" s="38"/>
      <c r="M277" s="197" t="s">
        <v>1</v>
      </c>
      <c r="N277" s="198" t="s">
        <v>38</v>
      </c>
      <c r="O277" s="70"/>
      <c r="P277" s="199">
        <f>O277*H277</f>
        <v>0</v>
      </c>
      <c r="Q277" s="199">
        <v>0</v>
      </c>
      <c r="R277" s="199">
        <f>Q277*H277</f>
        <v>0</v>
      </c>
      <c r="S277" s="199">
        <v>0</v>
      </c>
      <c r="T277" s="200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01" t="s">
        <v>142</v>
      </c>
      <c r="AT277" s="201" t="s">
        <v>138</v>
      </c>
      <c r="AU277" s="201" t="s">
        <v>77</v>
      </c>
      <c r="AY277" s="16" t="s">
        <v>137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16" t="s">
        <v>77</v>
      </c>
      <c r="BK277" s="202">
        <f>ROUND(I277*H277,2)</f>
        <v>0</v>
      </c>
      <c r="BL277" s="16" t="s">
        <v>142</v>
      </c>
      <c r="BM277" s="201" t="s">
        <v>591</v>
      </c>
    </row>
    <row r="278" spans="1:65" s="13" customFormat="1">
      <c r="B278" s="203"/>
      <c r="C278" s="204"/>
      <c r="D278" s="205" t="s">
        <v>147</v>
      </c>
      <c r="E278" s="206" t="s">
        <v>1</v>
      </c>
      <c r="F278" s="207" t="s">
        <v>1341</v>
      </c>
      <c r="G278" s="204"/>
      <c r="H278" s="208"/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147</v>
      </c>
      <c r="AU278" s="214" t="s">
        <v>77</v>
      </c>
      <c r="AV278" s="13" t="s">
        <v>81</v>
      </c>
      <c r="AW278" s="13" t="s">
        <v>30</v>
      </c>
      <c r="AX278" s="13" t="s">
        <v>73</v>
      </c>
      <c r="AY278" s="214" t="s">
        <v>137</v>
      </c>
    </row>
    <row r="279" spans="1:65" s="2" customFormat="1" ht="24">
      <c r="A279" s="248"/>
      <c r="B279" s="34"/>
      <c r="C279" s="189">
        <v>70</v>
      </c>
      <c r="D279" s="189" t="s">
        <v>138</v>
      </c>
      <c r="E279" s="190" t="s">
        <v>1339</v>
      </c>
      <c r="F279" s="191" t="s">
        <v>1340</v>
      </c>
      <c r="G279" s="192" t="s">
        <v>141</v>
      </c>
      <c r="H279" s="193">
        <v>105.16</v>
      </c>
      <c r="I279" s="194"/>
      <c r="J279" s="195">
        <f>ROUND(I279*H279,2)</f>
        <v>0</v>
      </c>
      <c r="K279" s="196"/>
      <c r="L279" s="38"/>
      <c r="M279" s="197" t="s">
        <v>1</v>
      </c>
      <c r="N279" s="198" t="s">
        <v>38</v>
      </c>
      <c r="O279" s="70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U279" s="248"/>
      <c r="V279" s="248"/>
      <c r="W279" s="248"/>
      <c r="X279" s="248"/>
      <c r="Y279" s="248"/>
      <c r="Z279" s="248"/>
      <c r="AA279" s="248"/>
      <c r="AB279" s="248"/>
      <c r="AC279" s="248"/>
      <c r="AD279" s="248"/>
      <c r="AE279" s="248"/>
      <c r="AR279" s="201" t="s">
        <v>142</v>
      </c>
      <c r="AT279" s="201" t="s">
        <v>138</v>
      </c>
      <c r="AU279" s="201" t="s">
        <v>77</v>
      </c>
      <c r="AY279" s="16" t="s">
        <v>137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6" t="s">
        <v>77</v>
      </c>
      <c r="BK279" s="202">
        <f>ROUND(I279*H279,2)</f>
        <v>0</v>
      </c>
      <c r="BL279" s="16" t="s">
        <v>142</v>
      </c>
      <c r="BM279" s="201" t="s">
        <v>591</v>
      </c>
    </row>
    <row r="280" spans="1:65" s="2" customFormat="1" ht="24">
      <c r="A280" s="33"/>
      <c r="B280" s="34"/>
      <c r="C280" s="189">
        <v>71</v>
      </c>
      <c r="D280" s="189" t="s">
        <v>138</v>
      </c>
      <c r="E280" s="190" t="s">
        <v>170</v>
      </c>
      <c r="F280" s="191" t="s">
        <v>956</v>
      </c>
      <c r="G280" s="192" t="s">
        <v>141</v>
      </c>
      <c r="H280" s="193">
        <v>31.4</v>
      </c>
      <c r="I280" s="194"/>
      <c r="J280" s="195">
        <f>ROUND(I280*H280,2)</f>
        <v>0</v>
      </c>
      <c r="K280" s="196"/>
      <c r="L280" s="38"/>
      <c r="M280" s="197" t="s">
        <v>1</v>
      </c>
      <c r="N280" s="198" t="s">
        <v>38</v>
      </c>
      <c r="O280" s="70"/>
      <c r="P280" s="199">
        <f>O280*H280</f>
        <v>0</v>
      </c>
      <c r="Q280" s="199">
        <v>0</v>
      </c>
      <c r="R280" s="199">
        <f>Q280*H280</f>
        <v>0</v>
      </c>
      <c r="S280" s="199">
        <v>0</v>
      </c>
      <c r="T280" s="200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01" t="s">
        <v>142</v>
      </c>
      <c r="AT280" s="201" t="s">
        <v>138</v>
      </c>
      <c r="AU280" s="201" t="s">
        <v>77</v>
      </c>
      <c r="AY280" s="16" t="s">
        <v>137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16" t="s">
        <v>77</v>
      </c>
      <c r="BK280" s="202">
        <f>ROUND(I280*H280,2)</f>
        <v>0</v>
      </c>
      <c r="BL280" s="16" t="s">
        <v>142</v>
      </c>
      <c r="BM280" s="201" t="s">
        <v>594</v>
      </c>
    </row>
    <row r="281" spans="1:65" s="13" customFormat="1">
      <c r="B281" s="203"/>
      <c r="C281" s="204"/>
      <c r="D281" s="205" t="s">
        <v>147</v>
      </c>
      <c r="E281" s="206" t="s">
        <v>1</v>
      </c>
      <c r="F281" s="207" t="s">
        <v>957</v>
      </c>
      <c r="G281" s="204"/>
      <c r="H281" s="208">
        <v>31.4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147</v>
      </c>
      <c r="AU281" s="214" t="s">
        <v>77</v>
      </c>
      <c r="AV281" s="13" t="s">
        <v>81</v>
      </c>
      <c r="AW281" s="13" t="s">
        <v>30</v>
      </c>
      <c r="AX281" s="13" t="s">
        <v>73</v>
      </c>
      <c r="AY281" s="214" t="s">
        <v>137</v>
      </c>
    </row>
    <row r="282" spans="1:65" s="14" customFormat="1">
      <c r="B282" s="215"/>
      <c r="C282" s="216"/>
      <c r="D282" s="205" t="s">
        <v>147</v>
      </c>
      <c r="E282" s="217" t="s">
        <v>1</v>
      </c>
      <c r="F282" s="218" t="s">
        <v>149</v>
      </c>
      <c r="G282" s="216"/>
      <c r="H282" s="219">
        <v>31.4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147</v>
      </c>
      <c r="AU282" s="225" t="s">
        <v>77</v>
      </c>
      <c r="AV282" s="14" t="s">
        <v>142</v>
      </c>
      <c r="AW282" s="14" t="s">
        <v>30</v>
      </c>
      <c r="AX282" s="14" t="s">
        <v>77</v>
      </c>
      <c r="AY282" s="225" t="s">
        <v>137</v>
      </c>
    </row>
    <row r="283" spans="1:65" s="12" customFormat="1" ht="15">
      <c r="B283" s="175"/>
      <c r="C283" s="176"/>
      <c r="D283" s="177" t="s">
        <v>72</v>
      </c>
      <c r="E283" s="178" t="s">
        <v>585</v>
      </c>
      <c r="F283" s="178" t="s">
        <v>958</v>
      </c>
      <c r="G283" s="176"/>
      <c r="H283" s="176"/>
      <c r="I283" s="179"/>
      <c r="J283" s="180">
        <f>BK283</f>
        <v>0</v>
      </c>
      <c r="K283" s="176"/>
      <c r="L283" s="181"/>
      <c r="M283" s="182"/>
      <c r="N283" s="183"/>
      <c r="O283" s="183"/>
      <c r="P283" s="184">
        <f>SUM(P284:P287)</f>
        <v>0</v>
      </c>
      <c r="Q283" s="183"/>
      <c r="R283" s="184">
        <f>SUM(R284:R287)</f>
        <v>0</v>
      </c>
      <c r="S283" s="183"/>
      <c r="T283" s="185">
        <f>SUM(T284:T287)</f>
        <v>0</v>
      </c>
      <c r="AR283" s="186" t="s">
        <v>77</v>
      </c>
      <c r="AT283" s="187" t="s">
        <v>72</v>
      </c>
      <c r="AU283" s="187" t="s">
        <v>73</v>
      </c>
      <c r="AY283" s="186" t="s">
        <v>137</v>
      </c>
      <c r="BK283" s="188">
        <f>SUM(BK284:BK287)</f>
        <v>0</v>
      </c>
    </row>
    <row r="284" spans="1:65" s="2" customFormat="1" ht="12">
      <c r="A284" s="33"/>
      <c r="B284" s="34"/>
      <c r="C284" s="189">
        <v>72</v>
      </c>
      <c r="D284" s="189" t="s">
        <v>138</v>
      </c>
      <c r="E284" s="190" t="s">
        <v>959</v>
      </c>
      <c r="F284" s="191" t="s">
        <v>960</v>
      </c>
      <c r="G284" s="192" t="s">
        <v>313</v>
      </c>
      <c r="H284" s="193">
        <v>7.34</v>
      </c>
      <c r="I284" s="194"/>
      <c r="J284" s="195">
        <f>ROUND(I284*H284,2)</f>
        <v>0</v>
      </c>
      <c r="K284" s="196"/>
      <c r="L284" s="38"/>
      <c r="M284" s="197" t="s">
        <v>1</v>
      </c>
      <c r="N284" s="198" t="s">
        <v>38</v>
      </c>
      <c r="O284" s="70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01" t="s">
        <v>142</v>
      </c>
      <c r="AT284" s="201" t="s">
        <v>138</v>
      </c>
      <c r="AU284" s="201" t="s">
        <v>77</v>
      </c>
      <c r="AY284" s="16" t="s">
        <v>137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6" t="s">
        <v>77</v>
      </c>
      <c r="BK284" s="202">
        <f>ROUND(I284*H284,2)</f>
        <v>0</v>
      </c>
      <c r="BL284" s="16" t="s">
        <v>142</v>
      </c>
      <c r="BM284" s="201" t="s">
        <v>597</v>
      </c>
    </row>
    <row r="285" spans="1:65" s="13" customFormat="1">
      <c r="B285" s="203"/>
      <c r="C285" s="204"/>
      <c r="D285" s="205" t="s">
        <v>147</v>
      </c>
      <c r="E285" s="206" t="s">
        <v>1</v>
      </c>
      <c r="F285" s="207" t="s">
        <v>961</v>
      </c>
      <c r="G285" s="204"/>
      <c r="H285" s="208">
        <v>7.34</v>
      </c>
      <c r="I285" s="209"/>
      <c r="J285" s="204"/>
      <c r="K285" s="204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147</v>
      </c>
      <c r="AU285" s="214" t="s">
        <v>77</v>
      </c>
      <c r="AV285" s="13" t="s">
        <v>81</v>
      </c>
      <c r="AW285" s="13" t="s">
        <v>30</v>
      </c>
      <c r="AX285" s="13" t="s">
        <v>73</v>
      </c>
      <c r="AY285" s="214" t="s">
        <v>137</v>
      </c>
    </row>
    <row r="286" spans="1:65" s="14" customFormat="1">
      <c r="B286" s="215"/>
      <c r="C286" s="216"/>
      <c r="D286" s="205" t="s">
        <v>147</v>
      </c>
      <c r="E286" s="217" t="s">
        <v>1</v>
      </c>
      <c r="F286" s="218" t="s">
        <v>149</v>
      </c>
      <c r="G286" s="216"/>
      <c r="H286" s="219">
        <v>7.34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147</v>
      </c>
      <c r="AU286" s="225" t="s">
        <v>77</v>
      </c>
      <c r="AV286" s="14" t="s">
        <v>142</v>
      </c>
      <c r="AW286" s="14" t="s">
        <v>30</v>
      </c>
      <c r="AX286" s="14" t="s">
        <v>77</v>
      </c>
      <c r="AY286" s="225" t="s">
        <v>137</v>
      </c>
    </row>
    <row r="287" spans="1:65" s="2" customFormat="1" ht="12">
      <c r="A287" s="33"/>
      <c r="B287" s="34"/>
      <c r="C287" s="189">
        <v>73</v>
      </c>
      <c r="D287" s="189" t="s">
        <v>138</v>
      </c>
      <c r="E287" s="190" t="s">
        <v>962</v>
      </c>
      <c r="F287" s="191" t="s">
        <v>963</v>
      </c>
      <c r="G287" s="192" t="s">
        <v>141</v>
      </c>
      <c r="H287" s="193">
        <v>48.93</v>
      </c>
      <c r="I287" s="194"/>
      <c r="J287" s="195">
        <f>ROUND(I287*H287,2)</f>
        <v>0</v>
      </c>
      <c r="K287" s="196"/>
      <c r="L287" s="38"/>
      <c r="M287" s="197" t="s">
        <v>1</v>
      </c>
      <c r="N287" s="198" t="s">
        <v>38</v>
      </c>
      <c r="O287" s="70"/>
      <c r="P287" s="199">
        <f>O287*H287</f>
        <v>0</v>
      </c>
      <c r="Q287" s="199">
        <v>0</v>
      </c>
      <c r="R287" s="199">
        <f>Q287*H287</f>
        <v>0</v>
      </c>
      <c r="S287" s="199">
        <v>0</v>
      </c>
      <c r="T287" s="200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201" t="s">
        <v>142</v>
      </c>
      <c r="AT287" s="201" t="s">
        <v>138</v>
      </c>
      <c r="AU287" s="201" t="s">
        <v>77</v>
      </c>
      <c r="AY287" s="16" t="s">
        <v>137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16" t="s">
        <v>77</v>
      </c>
      <c r="BK287" s="202">
        <f>ROUND(I287*H287,2)</f>
        <v>0</v>
      </c>
      <c r="BL287" s="16" t="s">
        <v>142</v>
      </c>
      <c r="BM287" s="201" t="s">
        <v>600</v>
      </c>
    </row>
    <row r="288" spans="1:65" s="12" customFormat="1" ht="15">
      <c r="B288" s="175"/>
      <c r="C288" s="176"/>
      <c r="D288" s="177" t="s">
        <v>72</v>
      </c>
      <c r="E288" s="178" t="s">
        <v>276</v>
      </c>
      <c r="F288" s="178" t="s">
        <v>964</v>
      </c>
      <c r="G288" s="176"/>
      <c r="H288" s="176"/>
      <c r="I288" s="179"/>
      <c r="J288" s="180">
        <f>BK288</f>
        <v>0</v>
      </c>
      <c r="K288" s="176"/>
      <c r="L288" s="181"/>
      <c r="M288" s="182"/>
      <c r="N288" s="183"/>
      <c r="O288" s="183"/>
      <c r="P288" s="184">
        <f>SUM(P289:P291)</f>
        <v>0</v>
      </c>
      <c r="Q288" s="183"/>
      <c r="R288" s="184">
        <f>SUM(R289:R291)</f>
        <v>0</v>
      </c>
      <c r="S288" s="183"/>
      <c r="T288" s="185">
        <f>SUM(T289:T291)</f>
        <v>0</v>
      </c>
      <c r="AR288" s="186" t="s">
        <v>77</v>
      </c>
      <c r="AT288" s="187" t="s">
        <v>72</v>
      </c>
      <c r="AU288" s="187" t="s">
        <v>73</v>
      </c>
      <c r="AY288" s="186" t="s">
        <v>137</v>
      </c>
      <c r="BK288" s="188">
        <f>SUM(BK289:BK291)</f>
        <v>0</v>
      </c>
    </row>
    <row r="289" spans="1:65" s="2" customFormat="1" ht="24">
      <c r="A289" s="33"/>
      <c r="B289" s="34"/>
      <c r="C289" s="189">
        <v>74</v>
      </c>
      <c r="D289" s="189" t="s">
        <v>138</v>
      </c>
      <c r="E289" s="190" t="s">
        <v>965</v>
      </c>
      <c r="F289" s="191" t="s">
        <v>966</v>
      </c>
      <c r="G289" s="192" t="s">
        <v>201</v>
      </c>
      <c r="H289" s="193">
        <v>4</v>
      </c>
      <c r="I289" s="194"/>
      <c r="J289" s="195">
        <f>ROUND(I289*H289,2)</f>
        <v>0</v>
      </c>
      <c r="K289" s="196"/>
      <c r="L289" s="38"/>
      <c r="M289" s="197" t="s">
        <v>1</v>
      </c>
      <c r="N289" s="198" t="s">
        <v>38</v>
      </c>
      <c r="O289" s="70"/>
      <c r="P289" s="199">
        <f>O289*H289</f>
        <v>0</v>
      </c>
      <c r="Q289" s="199">
        <v>0</v>
      </c>
      <c r="R289" s="199">
        <f>Q289*H289</f>
        <v>0</v>
      </c>
      <c r="S289" s="199">
        <v>0</v>
      </c>
      <c r="T289" s="20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201" t="s">
        <v>142</v>
      </c>
      <c r="AT289" s="201" t="s">
        <v>138</v>
      </c>
      <c r="AU289" s="201" t="s">
        <v>77</v>
      </c>
      <c r="AY289" s="16" t="s">
        <v>137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6" t="s">
        <v>77</v>
      </c>
      <c r="BK289" s="202">
        <f>ROUND(I289*H289,2)</f>
        <v>0</v>
      </c>
      <c r="BL289" s="16" t="s">
        <v>142</v>
      </c>
      <c r="BM289" s="201" t="s">
        <v>603</v>
      </c>
    </row>
    <row r="290" spans="1:65" s="2" customFormat="1" ht="12">
      <c r="A290" s="33"/>
      <c r="B290" s="34"/>
      <c r="C290" s="189">
        <v>75</v>
      </c>
      <c r="D290" s="189" t="s">
        <v>138</v>
      </c>
      <c r="E290" s="190" t="s">
        <v>967</v>
      </c>
      <c r="F290" s="191" t="s">
        <v>968</v>
      </c>
      <c r="G290" s="192" t="s">
        <v>201</v>
      </c>
      <c r="H290" s="193">
        <v>1</v>
      </c>
      <c r="I290" s="194"/>
      <c r="J290" s="195">
        <f>ROUND(I290*H290,2)</f>
        <v>0</v>
      </c>
      <c r="K290" s="196"/>
      <c r="L290" s="38"/>
      <c r="M290" s="197" t="s">
        <v>1</v>
      </c>
      <c r="N290" s="198" t="s">
        <v>38</v>
      </c>
      <c r="O290" s="70"/>
      <c r="P290" s="199">
        <f>O290*H290</f>
        <v>0</v>
      </c>
      <c r="Q290" s="199">
        <v>0</v>
      </c>
      <c r="R290" s="199">
        <f>Q290*H290</f>
        <v>0</v>
      </c>
      <c r="S290" s="199">
        <v>0</v>
      </c>
      <c r="T290" s="20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201" t="s">
        <v>142</v>
      </c>
      <c r="AT290" s="201" t="s">
        <v>138</v>
      </c>
      <c r="AU290" s="201" t="s">
        <v>77</v>
      </c>
      <c r="AY290" s="16" t="s">
        <v>137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16" t="s">
        <v>77</v>
      </c>
      <c r="BK290" s="202">
        <f>ROUND(I290*H290,2)</f>
        <v>0</v>
      </c>
      <c r="BL290" s="16" t="s">
        <v>142</v>
      </c>
      <c r="BM290" s="201" t="s">
        <v>606</v>
      </c>
    </row>
    <row r="291" spans="1:65" s="2" customFormat="1" ht="24">
      <c r="A291" s="33"/>
      <c r="B291" s="34"/>
      <c r="C291" s="189">
        <v>76</v>
      </c>
      <c r="D291" s="189" t="s">
        <v>138</v>
      </c>
      <c r="E291" s="190" t="s">
        <v>969</v>
      </c>
      <c r="F291" s="191" t="s">
        <v>970</v>
      </c>
      <c r="G291" s="192" t="s">
        <v>160</v>
      </c>
      <c r="H291" s="193">
        <v>4</v>
      </c>
      <c r="I291" s="194"/>
      <c r="J291" s="195">
        <f>ROUND(I291*H291,2)</f>
        <v>0</v>
      </c>
      <c r="K291" s="196"/>
      <c r="L291" s="38"/>
      <c r="M291" s="197" t="s">
        <v>1</v>
      </c>
      <c r="N291" s="198" t="s">
        <v>38</v>
      </c>
      <c r="O291" s="70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01" t="s">
        <v>142</v>
      </c>
      <c r="AT291" s="201" t="s">
        <v>138</v>
      </c>
      <c r="AU291" s="201" t="s">
        <v>77</v>
      </c>
      <c r="AY291" s="16" t="s">
        <v>137</v>
      </c>
      <c r="BE291" s="202">
        <f>IF(N291="základní",J291,0)</f>
        <v>0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16" t="s">
        <v>77</v>
      </c>
      <c r="BK291" s="202">
        <f>ROUND(I291*H291,2)</f>
        <v>0</v>
      </c>
      <c r="BL291" s="16" t="s">
        <v>142</v>
      </c>
      <c r="BM291" s="201" t="s">
        <v>609</v>
      </c>
    </row>
    <row r="292" spans="1:65" s="12" customFormat="1" ht="15">
      <c r="B292" s="175"/>
      <c r="C292" s="176"/>
      <c r="D292" s="177" t="s">
        <v>72</v>
      </c>
      <c r="E292" s="178" t="s">
        <v>184</v>
      </c>
      <c r="F292" s="178" t="s">
        <v>185</v>
      </c>
      <c r="G292" s="176"/>
      <c r="H292" s="176"/>
      <c r="I292" s="179"/>
      <c r="J292" s="180">
        <f>BK292</f>
        <v>0</v>
      </c>
      <c r="K292" s="176"/>
      <c r="L292" s="181"/>
      <c r="M292" s="182"/>
      <c r="N292" s="183"/>
      <c r="O292" s="183"/>
      <c r="P292" s="184">
        <f>SUM(P293:P299)</f>
        <v>0</v>
      </c>
      <c r="Q292" s="183"/>
      <c r="R292" s="184">
        <f>SUM(R293:R299)</f>
        <v>0</v>
      </c>
      <c r="S292" s="183"/>
      <c r="T292" s="185">
        <f>SUM(T293:T299)</f>
        <v>0</v>
      </c>
      <c r="AR292" s="186" t="s">
        <v>77</v>
      </c>
      <c r="AT292" s="187" t="s">
        <v>72</v>
      </c>
      <c r="AU292" s="187" t="s">
        <v>73</v>
      </c>
      <c r="AY292" s="186" t="s">
        <v>137</v>
      </c>
      <c r="BK292" s="188">
        <f>SUM(BK293:BK299)</f>
        <v>0</v>
      </c>
    </row>
    <row r="293" spans="1:65" s="2" customFormat="1" ht="12">
      <c r="A293" s="33"/>
      <c r="B293" s="34"/>
      <c r="C293" s="189">
        <v>77</v>
      </c>
      <c r="D293" s="189" t="s">
        <v>138</v>
      </c>
      <c r="E293" s="190" t="s">
        <v>971</v>
      </c>
      <c r="F293" s="191" t="s">
        <v>972</v>
      </c>
      <c r="G293" s="192" t="s">
        <v>141</v>
      </c>
      <c r="H293" s="193">
        <v>9.9</v>
      </c>
      <c r="I293" s="194"/>
      <c r="J293" s="195">
        <f>ROUND(I293*H293,2)</f>
        <v>0</v>
      </c>
      <c r="K293" s="196"/>
      <c r="L293" s="38"/>
      <c r="M293" s="197" t="s">
        <v>1</v>
      </c>
      <c r="N293" s="198" t="s">
        <v>38</v>
      </c>
      <c r="O293" s="70"/>
      <c r="P293" s="199">
        <f>O293*H293</f>
        <v>0</v>
      </c>
      <c r="Q293" s="199">
        <v>0</v>
      </c>
      <c r="R293" s="199">
        <f>Q293*H293</f>
        <v>0</v>
      </c>
      <c r="S293" s="199">
        <v>0</v>
      </c>
      <c r="T293" s="200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201" t="s">
        <v>142</v>
      </c>
      <c r="AT293" s="201" t="s">
        <v>138</v>
      </c>
      <c r="AU293" s="201" t="s">
        <v>77</v>
      </c>
      <c r="AY293" s="16" t="s">
        <v>137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6" t="s">
        <v>77</v>
      </c>
      <c r="BK293" s="202">
        <f>ROUND(I293*H293,2)</f>
        <v>0</v>
      </c>
      <c r="BL293" s="16" t="s">
        <v>142</v>
      </c>
      <c r="BM293" s="201" t="s">
        <v>612</v>
      </c>
    </row>
    <row r="294" spans="1:65" s="2" customFormat="1" ht="12">
      <c r="A294" s="33"/>
      <c r="B294" s="34"/>
      <c r="C294" s="189">
        <v>78</v>
      </c>
      <c r="D294" s="189" t="s">
        <v>138</v>
      </c>
      <c r="E294" s="190" t="s">
        <v>973</v>
      </c>
      <c r="F294" s="191" t="s">
        <v>974</v>
      </c>
      <c r="G294" s="192" t="s">
        <v>141</v>
      </c>
      <c r="H294" s="193">
        <v>116.33</v>
      </c>
      <c r="I294" s="194"/>
      <c r="J294" s="195">
        <f>ROUND(I294*H294,2)</f>
        <v>0</v>
      </c>
      <c r="K294" s="196"/>
      <c r="L294" s="38"/>
      <c r="M294" s="197" t="s">
        <v>1</v>
      </c>
      <c r="N294" s="198" t="s">
        <v>38</v>
      </c>
      <c r="O294" s="70"/>
      <c r="P294" s="199">
        <f>O294*H294</f>
        <v>0</v>
      </c>
      <c r="Q294" s="199">
        <v>0</v>
      </c>
      <c r="R294" s="199">
        <f>Q294*H294</f>
        <v>0</v>
      </c>
      <c r="S294" s="199">
        <v>0</v>
      </c>
      <c r="T294" s="20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201" t="s">
        <v>142</v>
      </c>
      <c r="AT294" s="201" t="s">
        <v>138</v>
      </c>
      <c r="AU294" s="201" t="s">
        <v>77</v>
      </c>
      <c r="AY294" s="16" t="s">
        <v>137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16" t="s">
        <v>77</v>
      </c>
      <c r="BK294" s="202">
        <f>ROUND(I294*H294,2)</f>
        <v>0</v>
      </c>
      <c r="BL294" s="16" t="s">
        <v>142</v>
      </c>
      <c r="BM294" s="201" t="s">
        <v>615</v>
      </c>
    </row>
    <row r="295" spans="1:65" s="13" customFormat="1">
      <c r="B295" s="203"/>
      <c r="C295" s="204"/>
      <c r="D295" s="205" t="s">
        <v>147</v>
      </c>
      <c r="E295" s="206" t="s">
        <v>1</v>
      </c>
      <c r="F295" s="207" t="s">
        <v>975</v>
      </c>
      <c r="G295" s="204"/>
      <c r="H295" s="208">
        <v>116.33</v>
      </c>
      <c r="I295" s="209"/>
      <c r="J295" s="204"/>
      <c r="K295" s="204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147</v>
      </c>
      <c r="AU295" s="214" t="s">
        <v>77</v>
      </c>
      <c r="AV295" s="13" t="s">
        <v>81</v>
      </c>
      <c r="AW295" s="13" t="s">
        <v>30</v>
      </c>
      <c r="AX295" s="13" t="s">
        <v>73</v>
      </c>
      <c r="AY295" s="214" t="s">
        <v>137</v>
      </c>
    </row>
    <row r="296" spans="1:65" s="14" customFormat="1">
      <c r="B296" s="215"/>
      <c r="C296" s="216"/>
      <c r="D296" s="205" t="s">
        <v>147</v>
      </c>
      <c r="E296" s="217" t="s">
        <v>1</v>
      </c>
      <c r="F296" s="218" t="s">
        <v>149</v>
      </c>
      <c r="G296" s="216"/>
      <c r="H296" s="219">
        <v>116.33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147</v>
      </c>
      <c r="AU296" s="225" t="s">
        <v>77</v>
      </c>
      <c r="AV296" s="14" t="s">
        <v>142</v>
      </c>
      <c r="AW296" s="14" t="s">
        <v>30</v>
      </c>
      <c r="AX296" s="14" t="s">
        <v>77</v>
      </c>
      <c r="AY296" s="225" t="s">
        <v>137</v>
      </c>
    </row>
    <row r="297" spans="1:65" s="2" customFormat="1" ht="12">
      <c r="A297" s="33"/>
      <c r="B297" s="34"/>
      <c r="C297" s="189">
        <v>79</v>
      </c>
      <c r="D297" s="189" t="s">
        <v>138</v>
      </c>
      <c r="E297" s="190" t="s">
        <v>186</v>
      </c>
      <c r="F297" s="191" t="s">
        <v>187</v>
      </c>
      <c r="G297" s="192" t="s">
        <v>141</v>
      </c>
      <c r="H297" s="193">
        <v>205</v>
      </c>
      <c r="I297" s="194"/>
      <c r="J297" s="195">
        <f>ROUND(I297*H297,2)</f>
        <v>0</v>
      </c>
      <c r="K297" s="196"/>
      <c r="L297" s="38"/>
      <c r="M297" s="197" t="s">
        <v>1</v>
      </c>
      <c r="N297" s="198" t="s">
        <v>38</v>
      </c>
      <c r="O297" s="70"/>
      <c r="P297" s="199">
        <f>O297*H297</f>
        <v>0</v>
      </c>
      <c r="Q297" s="199">
        <v>0</v>
      </c>
      <c r="R297" s="199">
        <f>Q297*H297</f>
        <v>0</v>
      </c>
      <c r="S297" s="199">
        <v>0</v>
      </c>
      <c r="T297" s="20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01" t="s">
        <v>142</v>
      </c>
      <c r="AT297" s="201" t="s">
        <v>138</v>
      </c>
      <c r="AU297" s="201" t="s">
        <v>77</v>
      </c>
      <c r="AY297" s="16" t="s">
        <v>137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16" t="s">
        <v>77</v>
      </c>
      <c r="BK297" s="202">
        <f>ROUND(I297*H297,2)</f>
        <v>0</v>
      </c>
      <c r="BL297" s="16" t="s">
        <v>142</v>
      </c>
      <c r="BM297" s="201" t="s">
        <v>618</v>
      </c>
    </row>
    <row r="298" spans="1:65" s="2" customFormat="1" ht="12">
      <c r="A298" s="33"/>
      <c r="B298" s="34"/>
      <c r="C298" s="189">
        <v>80</v>
      </c>
      <c r="D298" s="189" t="s">
        <v>138</v>
      </c>
      <c r="E298" s="190" t="s">
        <v>190</v>
      </c>
      <c r="F298" s="191" t="s">
        <v>191</v>
      </c>
      <c r="G298" s="192" t="s">
        <v>141</v>
      </c>
      <c r="H298" s="193">
        <v>614</v>
      </c>
      <c r="I298" s="194"/>
      <c r="J298" s="195">
        <f>ROUND(I298*H298,2)</f>
        <v>0</v>
      </c>
      <c r="K298" s="196"/>
      <c r="L298" s="38"/>
      <c r="M298" s="197" t="s">
        <v>1</v>
      </c>
      <c r="N298" s="198" t="s">
        <v>38</v>
      </c>
      <c r="O298" s="70"/>
      <c r="P298" s="199">
        <f>O298*H298</f>
        <v>0</v>
      </c>
      <c r="Q298" s="199">
        <v>0</v>
      </c>
      <c r="R298" s="199">
        <f>Q298*H298</f>
        <v>0</v>
      </c>
      <c r="S298" s="199">
        <v>0</v>
      </c>
      <c r="T298" s="20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01" t="s">
        <v>142</v>
      </c>
      <c r="AT298" s="201" t="s">
        <v>138</v>
      </c>
      <c r="AU298" s="201" t="s">
        <v>77</v>
      </c>
      <c r="AY298" s="16" t="s">
        <v>137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16" t="s">
        <v>77</v>
      </c>
      <c r="BK298" s="202">
        <f>ROUND(I298*H298,2)</f>
        <v>0</v>
      </c>
      <c r="BL298" s="16" t="s">
        <v>142</v>
      </c>
      <c r="BM298" s="201" t="s">
        <v>621</v>
      </c>
    </row>
    <row r="299" spans="1:65" s="2" customFormat="1" ht="24">
      <c r="A299" s="33"/>
      <c r="B299" s="34"/>
      <c r="C299" s="189">
        <v>81</v>
      </c>
      <c r="D299" s="189" t="s">
        <v>138</v>
      </c>
      <c r="E299" s="190" t="s">
        <v>193</v>
      </c>
      <c r="F299" s="191" t="s">
        <v>194</v>
      </c>
      <c r="G299" s="192" t="s">
        <v>141</v>
      </c>
      <c r="H299" s="193">
        <v>205</v>
      </c>
      <c r="I299" s="194"/>
      <c r="J299" s="195">
        <f>ROUND(I299*H299,2)</f>
        <v>0</v>
      </c>
      <c r="K299" s="196"/>
      <c r="L299" s="38"/>
      <c r="M299" s="197" t="s">
        <v>1</v>
      </c>
      <c r="N299" s="198" t="s">
        <v>38</v>
      </c>
      <c r="O299" s="70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201" t="s">
        <v>142</v>
      </c>
      <c r="AT299" s="201" t="s">
        <v>138</v>
      </c>
      <c r="AU299" s="201" t="s">
        <v>77</v>
      </c>
      <c r="AY299" s="16" t="s">
        <v>137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16" t="s">
        <v>77</v>
      </c>
      <c r="BK299" s="202">
        <f>ROUND(I299*H299,2)</f>
        <v>0</v>
      </c>
      <c r="BL299" s="16" t="s">
        <v>142</v>
      </c>
      <c r="BM299" s="201" t="s">
        <v>624</v>
      </c>
    </row>
    <row r="300" spans="1:65" s="12" customFormat="1" ht="15">
      <c r="B300" s="175"/>
      <c r="C300" s="176"/>
      <c r="D300" s="177" t="s">
        <v>72</v>
      </c>
      <c r="E300" s="178" t="s">
        <v>196</v>
      </c>
      <c r="F300" s="178" t="s">
        <v>197</v>
      </c>
      <c r="G300" s="176"/>
      <c r="H300" s="176"/>
      <c r="I300" s="179"/>
      <c r="J300" s="180">
        <f>BK300</f>
        <v>0</v>
      </c>
      <c r="K300" s="176"/>
      <c r="L300" s="181"/>
      <c r="M300" s="182"/>
      <c r="N300" s="183"/>
      <c r="O300" s="183"/>
      <c r="P300" s="184">
        <f>SUM(P301:P306)</f>
        <v>0</v>
      </c>
      <c r="Q300" s="183"/>
      <c r="R300" s="184">
        <f>SUM(R301:R306)</f>
        <v>0</v>
      </c>
      <c r="S300" s="183"/>
      <c r="T300" s="185">
        <f>SUM(T301:T306)</f>
        <v>0</v>
      </c>
      <c r="AR300" s="186" t="s">
        <v>77</v>
      </c>
      <c r="AT300" s="187" t="s">
        <v>72</v>
      </c>
      <c r="AU300" s="187" t="s">
        <v>73</v>
      </c>
      <c r="AY300" s="186" t="s">
        <v>137</v>
      </c>
      <c r="BK300" s="188">
        <f>SUM(BK301:BK306)</f>
        <v>0</v>
      </c>
    </row>
    <row r="301" spans="1:65" s="2" customFormat="1" ht="12">
      <c r="A301" s="33"/>
      <c r="B301" s="34"/>
      <c r="C301" s="189">
        <v>82</v>
      </c>
      <c r="D301" s="189" t="s">
        <v>138</v>
      </c>
      <c r="E301" s="190" t="s">
        <v>976</v>
      </c>
      <c r="F301" s="191" t="s">
        <v>977</v>
      </c>
      <c r="G301" s="192" t="s">
        <v>141</v>
      </c>
      <c r="H301" s="193">
        <v>133.38</v>
      </c>
      <c r="I301" s="194"/>
      <c r="J301" s="195">
        <f>ROUND(I301*H301,2)</f>
        <v>0</v>
      </c>
      <c r="K301" s="196"/>
      <c r="L301" s="38"/>
      <c r="M301" s="197" t="s">
        <v>1</v>
      </c>
      <c r="N301" s="198" t="s">
        <v>38</v>
      </c>
      <c r="O301" s="70"/>
      <c r="P301" s="199">
        <f>O301*H301</f>
        <v>0</v>
      </c>
      <c r="Q301" s="199">
        <v>0</v>
      </c>
      <c r="R301" s="199">
        <f>Q301*H301</f>
        <v>0</v>
      </c>
      <c r="S301" s="199">
        <v>0</v>
      </c>
      <c r="T301" s="200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01" t="s">
        <v>142</v>
      </c>
      <c r="AT301" s="201" t="s">
        <v>138</v>
      </c>
      <c r="AU301" s="201" t="s">
        <v>77</v>
      </c>
      <c r="AY301" s="16" t="s">
        <v>137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16" t="s">
        <v>77</v>
      </c>
      <c r="BK301" s="202">
        <f>ROUND(I301*H301,2)</f>
        <v>0</v>
      </c>
      <c r="BL301" s="16" t="s">
        <v>142</v>
      </c>
      <c r="BM301" s="201" t="s">
        <v>627</v>
      </c>
    </row>
    <row r="302" spans="1:65" s="13" customFormat="1">
      <c r="B302" s="203"/>
      <c r="C302" s="204"/>
      <c r="D302" s="205" t="s">
        <v>147</v>
      </c>
      <c r="E302" s="206" t="s">
        <v>1</v>
      </c>
      <c r="F302" s="207" t="s">
        <v>978</v>
      </c>
      <c r="G302" s="204"/>
      <c r="H302" s="208">
        <v>133.38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147</v>
      </c>
      <c r="AU302" s="214" t="s">
        <v>77</v>
      </c>
      <c r="AV302" s="13" t="s">
        <v>81</v>
      </c>
      <c r="AW302" s="13" t="s">
        <v>30</v>
      </c>
      <c r="AX302" s="13" t="s">
        <v>73</v>
      </c>
      <c r="AY302" s="214" t="s">
        <v>137</v>
      </c>
    </row>
    <row r="303" spans="1:65" s="14" customFormat="1">
      <c r="B303" s="215"/>
      <c r="C303" s="216"/>
      <c r="D303" s="205" t="s">
        <v>147</v>
      </c>
      <c r="E303" s="217" t="s">
        <v>1</v>
      </c>
      <c r="F303" s="218" t="s">
        <v>149</v>
      </c>
      <c r="G303" s="216"/>
      <c r="H303" s="219">
        <v>133.38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147</v>
      </c>
      <c r="AU303" s="225" t="s">
        <v>77</v>
      </c>
      <c r="AV303" s="14" t="s">
        <v>142</v>
      </c>
      <c r="AW303" s="14" t="s">
        <v>30</v>
      </c>
      <c r="AX303" s="14" t="s">
        <v>77</v>
      </c>
      <c r="AY303" s="225" t="s">
        <v>137</v>
      </c>
    </row>
    <row r="304" spans="1:65" s="2" customFormat="1" ht="24">
      <c r="A304" s="33"/>
      <c r="B304" s="34"/>
      <c r="C304" s="189">
        <v>83</v>
      </c>
      <c r="D304" s="189" t="s">
        <v>138</v>
      </c>
      <c r="E304" s="190" t="s">
        <v>979</v>
      </c>
      <c r="F304" s="191" t="s">
        <v>980</v>
      </c>
      <c r="G304" s="192" t="s">
        <v>204</v>
      </c>
      <c r="H304" s="193">
        <v>3</v>
      </c>
      <c r="I304" s="194"/>
      <c r="J304" s="195">
        <f>ROUND(I304*H304,2)</f>
        <v>0</v>
      </c>
      <c r="K304" s="196"/>
      <c r="L304" s="38"/>
      <c r="M304" s="197" t="s">
        <v>1</v>
      </c>
      <c r="N304" s="198" t="s">
        <v>38</v>
      </c>
      <c r="O304" s="70"/>
      <c r="P304" s="199">
        <f>O304*H304</f>
        <v>0</v>
      </c>
      <c r="Q304" s="199">
        <v>0</v>
      </c>
      <c r="R304" s="199">
        <f>Q304*H304</f>
        <v>0</v>
      </c>
      <c r="S304" s="199">
        <v>0</v>
      </c>
      <c r="T304" s="200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201" t="s">
        <v>142</v>
      </c>
      <c r="AT304" s="201" t="s">
        <v>138</v>
      </c>
      <c r="AU304" s="201" t="s">
        <v>77</v>
      </c>
      <c r="AY304" s="16" t="s">
        <v>137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16" t="s">
        <v>77</v>
      </c>
      <c r="BK304" s="202">
        <f>ROUND(I304*H304,2)</f>
        <v>0</v>
      </c>
      <c r="BL304" s="16" t="s">
        <v>142</v>
      </c>
      <c r="BM304" s="201" t="s">
        <v>630</v>
      </c>
    </row>
    <row r="305" spans="1:65" s="2" customFormat="1" ht="12">
      <c r="A305" s="33"/>
      <c r="B305" s="34"/>
      <c r="C305" s="189">
        <v>84</v>
      </c>
      <c r="D305" s="189" t="s">
        <v>138</v>
      </c>
      <c r="E305" s="190" t="s">
        <v>199</v>
      </c>
      <c r="F305" s="191" t="s">
        <v>200</v>
      </c>
      <c r="G305" s="192" t="s">
        <v>201</v>
      </c>
      <c r="H305" s="193">
        <v>4</v>
      </c>
      <c r="I305" s="194"/>
      <c r="J305" s="195">
        <f>ROUND(I305*H305,2)</f>
        <v>0</v>
      </c>
      <c r="K305" s="196"/>
      <c r="L305" s="38"/>
      <c r="M305" s="197" t="s">
        <v>1</v>
      </c>
      <c r="N305" s="198" t="s">
        <v>38</v>
      </c>
      <c r="O305" s="70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201" t="s">
        <v>142</v>
      </c>
      <c r="AT305" s="201" t="s">
        <v>138</v>
      </c>
      <c r="AU305" s="201" t="s">
        <v>77</v>
      </c>
      <c r="AY305" s="16" t="s">
        <v>137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16" t="s">
        <v>77</v>
      </c>
      <c r="BK305" s="202">
        <f>ROUND(I305*H305,2)</f>
        <v>0</v>
      </c>
      <c r="BL305" s="16" t="s">
        <v>142</v>
      </c>
      <c r="BM305" s="201" t="s">
        <v>633</v>
      </c>
    </row>
    <row r="306" spans="1:65" s="2" customFormat="1" ht="12">
      <c r="A306" s="33"/>
      <c r="B306" s="34"/>
      <c r="C306" s="189">
        <v>85</v>
      </c>
      <c r="D306" s="189" t="s">
        <v>138</v>
      </c>
      <c r="E306" s="190" t="s">
        <v>77</v>
      </c>
      <c r="F306" s="191" t="s">
        <v>203</v>
      </c>
      <c r="G306" s="192" t="s">
        <v>204</v>
      </c>
      <c r="H306" s="193">
        <v>4</v>
      </c>
      <c r="I306" s="194"/>
      <c r="J306" s="195">
        <f>ROUND(I306*H306,2)</f>
        <v>0</v>
      </c>
      <c r="K306" s="196"/>
      <c r="L306" s="38"/>
      <c r="M306" s="197" t="s">
        <v>1</v>
      </c>
      <c r="N306" s="198" t="s">
        <v>38</v>
      </c>
      <c r="O306" s="70"/>
      <c r="P306" s="199">
        <f>O306*H306</f>
        <v>0</v>
      </c>
      <c r="Q306" s="199">
        <v>0</v>
      </c>
      <c r="R306" s="199">
        <f>Q306*H306</f>
        <v>0</v>
      </c>
      <c r="S306" s="199">
        <v>0</v>
      </c>
      <c r="T306" s="200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201" t="s">
        <v>142</v>
      </c>
      <c r="AT306" s="201" t="s">
        <v>138</v>
      </c>
      <c r="AU306" s="201" t="s">
        <v>77</v>
      </c>
      <c r="AY306" s="16" t="s">
        <v>137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6" t="s">
        <v>77</v>
      </c>
      <c r="BK306" s="202">
        <f>ROUND(I306*H306,2)</f>
        <v>0</v>
      </c>
      <c r="BL306" s="16" t="s">
        <v>142</v>
      </c>
      <c r="BM306" s="201" t="s">
        <v>636</v>
      </c>
    </row>
    <row r="307" spans="1:65" s="12" customFormat="1" ht="15">
      <c r="B307" s="175"/>
      <c r="C307" s="176"/>
      <c r="D307" s="177" t="s">
        <v>72</v>
      </c>
      <c r="E307" s="178" t="s">
        <v>523</v>
      </c>
      <c r="F307" s="178" t="s">
        <v>981</v>
      </c>
      <c r="G307" s="176"/>
      <c r="H307" s="176"/>
      <c r="I307" s="179"/>
      <c r="J307" s="180">
        <f>BK307</f>
        <v>0</v>
      </c>
      <c r="K307" s="176"/>
      <c r="L307" s="181"/>
      <c r="M307" s="182"/>
      <c r="N307" s="183"/>
      <c r="O307" s="183"/>
      <c r="P307" s="184">
        <f>SUM(P308:P321)</f>
        <v>0</v>
      </c>
      <c r="Q307" s="183"/>
      <c r="R307" s="184">
        <f>SUM(R308:R321)</f>
        <v>0</v>
      </c>
      <c r="S307" s="183"/>
      <c r="T307" s="185">
        <f>SUM(T308:T321)</f>
        <v>0</v>
      </c>
      <c r="AR307" s="186" t="s">
        <v>77</v>
      </c>
      <c r="AT307" s="187" t="s">
        <v>72</v>
      </c>
      <c r="AU307" s="187" t="s">
        <v>73</v>
      </c>
      <c r="AY307" s="186" t="s">
        <v>137</v>
      </c>
      <c r="BK307" s="188">
        <f>SUM(BK308:BK321)</f>
        <v>0</v>
      </c>
    </row>
    <row r="308" spans="1:65" s="2" customFormat="1" ht="24">
      <c r="A308" s="33"/>
      <c r="B308" s="34"/>
      <c r="C308" s="189">
        <v>86</v>
      </c>
      <c r="D308" s="189" t="s">
        <v>138</v>
      </c>
      <c r="E308" s="190" t="s">
        <v>982</v>
      </c>
      <c r="F308" s="191" t="s">
        <v>983</v>
      </c>
      <c r="G308" s="192" t="s">
        <v>313</v>
      </c>
      <c r="H308" s="193">
        <v>82.704999999999998</v>
      </c>
      <c r="I308" s="194"/>
      <c r="J308" s="195">
        <f>ROUND(I308*H308,2)</f>
        <v>0</v>
      </c>
      <c r="K308" s="196"/>
      <c r="L308" s="38"/>
      <c r="M308" s="197" t="s">
        <v>1</v>
      </c>
      <c r="N308" s="198" t="s">
        <v>38</v>
      </c>
      <c r="O308" s="70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201" t="s">
        <v>142</v>
      </c>
      <c r="AT308" s="201" t="s">
        <v>138</v>
      </c>
      <c r="AU308" s="201" t="s">
        <v>77</v>
      </c>
      <c r="AY308" s="16" t="s">
        <v>137</v>
      </c>
      <c r="BE308" s="202">
        <f>IF(N308="základní",J308,0)</f>
        <v>0</v>
      </c>
      <c r="BF308" s="202">
        <f>IF(N308="snížená",J308,0)</f>
        <v>0</v>
      </c>
      <c r="BG308" s="202">
        <f>IF(N308="zákl. přenesená",J308,0)</f>
        <v>0</v>
      </c>
      <c r="BH308" s="202">
        <f>IF(N308="sníž. přenesená",J308,0)</f>
        <v>0</v>
      </c>
      <c r="BI308" s="202">
        <f>IF(N308="nulová",J308,0)</f>
        <v>0</v>
      </c>
      <c r="BJ308" s="16" t="s">
        <v>77</v>
      </c>
      <c r="BK308" s="202">
        <f>ROUND(I308*H308,2)</f>
        <v>0</v>
      </c>
      <c r="BL308" s="16" t="s">
        <v>142</v>
      </c>
      <c r="BM308" s="201" t="s">
        <v>639</v>
      </c>
    </row>
    <row r="309" spans="1:65" s="13" customFormat="1">
      <c r="B309" s="203"/>
      <c r="C309" s="204"/>
      <c r="D309" s="205" t="s">
        <v>147</v>
      </c>
      <c r="E309" s="206" t="s">
        <v>1</v>
      </c>
      <c r="F309" s="207" t="s">
        <v>984</v>
      </c>
      <c r="G309" s="204"/>
      <c r="H309" s="208">
        <v>82.704999999999998</v>
      </c>
      <c r="I309" s="209"/>
      <c r="J309" s="204"/>
      <c r="K309" s="204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147</v>
      </c>
      <c r="AU309" s="214" t="s">
        <v>77</v>
      </c>
      <c r="AV309" s="13" t="s">
        <v>81</v>
      </c>
      <c r="AW309" s="13" t="s">
        <v>30</v>
      </c>
      <c r="AX309" s="13" t="s">
        <v>73</v>
      </c>
      <c r="AY309" s="214" t="s">
        <v>137</v>
      </c>
    </row>
    <row r="310" spans="1:65" s="14" customFormat="1">
      <c r="B310" s="215"/>
      <c r="C310" s="216"/>
      <c r="D310" s="205" t="s">
        <v>147</v>
      </c>
      <c r="E310" s="217" t="s">
        <v>1</v>
      </c>
      <c r="F310" s="218" t="s">
        <v>149</v>
      </c>
      <c r="G310" s="216"/>
      <c r="H310" s="219">
        <v>82.704999999999998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147</v>
      </c>
      <c r="AU310" s="225" t="s">
        <v>77</v>
      </c>
      <c r="AV310" s="14" t="s">
        <v>142</v>
      </c>
      <c r="AW310" s="14" t="s">
        <v>30</v>
      </c>
      <c r="AX310" s="14" t="s">
        <v>77</v>
      </c>
      <c r="AY310" s="225" t="s">
        <v>137</v>
      </c>
    </row>
    <row r="311" spans="1:65" s="2" customFormat="1" ht="12">
      <c r="A311" s="33"/>
      <c r="B311" s="34"/>
      <c r="C311" s="189">
        <v>87</v>
      </c>
      <c r="D311" s="189" t="s">
        <v>138</v>
      </c>
      <c r="E311" s="190" t="s">
        <v>985</v>
      </c>
      <c r="F311" s="191" t="s">
        <v>986</v>
      </c>
      <c r="G311" s="192" t="s">
        <v>141</v>
      </c>
      <c r="H311" s="193">
        <v>17.954999999999998</v>
      </c>
      <c r="I311" s="194"/>
      <c r="J311" s="195">
        <f>ROUND(I311*H311,2)</f>
        <v>0</v>
      </c>
      <c r="K311" s="196"/>
      <c r="L311" s="38"/>
      <c r="M311" s="197" t="s">
        <v>1</v>
      </c>
      <c r="N311" s="198" t="s">
        <v>38</v>
      </c>
      <c r="O311" s="70"/>
      <c r="P311" s="199">
        <f>O311*H311</f>
        <v>0</v>
      </c>
      <c r="Q311" s="199">
        <v>0</v>
      </c>
      <c r="R311" s="199">
        <f>Q311*H311</f>
        <v>0</v>
      </c>
      <c r="S311" s="199">
        <v>0</v>
      </c>
      <c r="T311" s="20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01" t="s">
        <v>142</v>
      </c>
      <c r="AT311" s="201" t="s">
        <v>138</v>
      </c>
      <c r="AU311" s="201" t="s">
        <v>77</v>
      </c>
      <c r="AY311" s="16" t="s">
        <v>137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16" t="s">
        <v>77</v>
      </c>
      <c r="BK311" s="202">
        <f>ROUND(I311*H311,2)</f>
        <v>0</v>
      </c>
      <c r="BL311" s="16" t="s">
        <v>142</v>
      </c>
      <c r="BM311" s="201" t="s">
        <v>642</v>
      </c>
    </row>
    <row r="312" spans="1:65" s="13" customFormat="1">
      <c r="B312" s="203"/>
      <c r="C312" s="204"/>
      <c r="D312" s="205" t="s">
        <v>147</v>
      </c>
      <c r="E312" s="206" t="s">
        <v>1</v>
      </c>
      <c r="F312" s="207" t="s">
        <v>987</v>
      </c>
      <c r="G312" s="204"/>
      <c r="H312" s="208">
        <v>17.954999999999998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147</v>
      </c>
      <c r="AU312" s="214" t="s">
        <v>77</v>
      </c>
      <c r="AV312" s="13" t="s">
        <v>81</v>
      </c>
      <c r="AW312" s="13" t="s">
        <v>30</v>
      </c>
      <c r="AX312" s="13" t="s">
        <v>73</v>
      </c>
      <c r="AY312" s="214" t="s">
        <v>137</v>
      </c>
    </row>
    <row r="313" spans="1:65" s="14" customFormat="1">
      <c r="B313" s="215"/>
      <c r="C313" s="216"/>
      <c r="D313" s="205" t="s">
        <v>147</v>
      </c>
      <c r="E313" s="217" t="s">
        <v>1</v>
      </c>
      <c r="F313" s="218" t="s">
        <v>149</v>
      </c>
      <c r="G313" s="216"/>
      <c r="H313" s="219">
        <v>17.954999999999998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147</v>
      </c>
      <c r="AU313" s="225" t="s">
        <v>77</v>
      </c>
      <c r="AV313" s="14" t="s">
        <v>142</v>
      </c>
      <c r="AW313" s="14" t="s">
        <v>30</v>
      </c>
      <c r="AX313" s="14" t="s">
        <v>77</v>
      </c>
      <c r="AY313" s="225" t="s">
        <v>137</v>
      </c>
    </row>
    <row r="314" spans="1:65" s="2" customFormat="1" ht="12">
      <c r="A314" s="33"/>
      <c r="B314" s="34"/>
      <c r="C314" s="189">
        <v>88</v>
      </c>
      <c r="D314" s="189" t="s">
        <v>138</v>
      </c>
      <c r="E314" s="190" t="s">
        <v>988</v>
      </c>
      <c r="F314" s="191" t="s">
        <v>989</v>
      </c>
      <c r="G314" s="192" t="s">
        <v>201</v>
      </c>
      <c r="H314" s="193">
        <v>5</v>
      </c>
      <c r="I314" s="194"/>
      <c r="J314" s="195">
        <f>ROUND(I314*H314,2)</f>
        <v>0</v>
      </c>
      <c r="K314" s="196"/>
      <c r="L314" s="38"/>
      <c r="M314" s="197" t="s">
        <v>1</v>
      </c>
      <c r="N314" s="198" t="s">
        <v>38</v>
      </c>
      <c r="O314" s="70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201" t="s">
        <v>142</v>
      </c>
      <c r="AT314" s="201" t="s">
        <v>138</v>
      </c>
      <c r="AU314" s="201" t="s">
        <v>77</v>
      </c>
      <c r="AY314" s="16" t="s">
        <v>137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6" t="s">
        <v>77</v>
      </c>
      <c r="BK314" s="202">
        <f>ROUND(I314*H314,2)</f>
        <v>0</v>
      </c>
      <c r="BL314" s="16" t="s">
        <v>142</v>
      </c>
      <c r="BM314" s="201" t="s">
        <v>645</v>
      </c>
    </row>
    <row r="315" spans="1:65" s="2" customFormat="1" ht="12">
      <c r="A315" s="33"/>
      <c r="B315" s="34"/>
      <c r="C315" s="189">
        <v>89</v>
      </c>
      <c r="D315" s="189" t="s">
        <v>138</v>
      </c>
      <c r="E315" s="190" t="s">
        <v>990</v>
      </c>
      <c r="F315" s="191" t="s">
        <v>991</v>
      </c>
      <c r="G315" s="192" t="s">
        <v>141</v>
      </c>
      <c r="H315" s="193">
        <v>6.95</v>
      </c>
      <c r="I315" s="194"/>
      <c r="J315" s="195">
        <f>ROUND(I315*H315,2)</f>
        <v>0</v>
      </c>
      <c r="K315" s="196"/>
      <c r="L315" s="38"/>
      <c r="M315" s="197" t="s">
        <v>1</v>
      </c>
      <c r="N315" s="198" t="s">
        <v>38</v>
      </c>
      <c r="O315" s="70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201" t="s">
        <v>142</v>
      </c>
      <c r="AT315" s="201" t="s">
        <v>138</v>
      </c>
      <c r="AU315" s="201" t="s">
        <v>77</v>
      </c>
      <c r="AY315" s="16" t="s">
        <v>137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16" t="s">
        <v>77</v>
      </c>
      <c r="BK315" s="202">
        <f>ROUND(I315*H315,2)</f>
        <v>0</v>
      </c>
      <c r="BL315" s="16" t="s">
        <v>142</v>
      </c>
      <c r="BM315" s="201" t="s">
        <v>648</v>
      </c>
    </row>
    <row r="316" spans="1:65" s="13" customFormat="1">
      <c r="B316" s="203"/>
      <c r="C316" s="204"/>
      <c r="D316" s="205" t="s">
        <v>147</v>
      </c>
      <c r="E316" s="206" t="s">
        <v>1</v>
      </c>
      <c r="F316" s="207" t="s">
        <v>992</v>
      </c>
      <c r="G316" s="204"/>
      <c r="H316" s="208">
        <v>6.95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147</v>
      </c>
      <c r="AU316" s="214" t="s">
        <v>77</v>
      </c>
      <c r="AV316" s="13" t="s">
        <v>81</v>
      </c>
      <c r="AW316" s="13" t="s">
        <v>30</v>
      </c>
      <c r="AX316" s="13" t="s">
        <v>73</v>
      </c>
      <c r="AY316" s="214" t="s">
        <v>137</v>
      </c>
    </row>
    <row r="317" spans="1:65" s="14" customFormat="1">
      <c r="B317" s="215"/>
      <c r="C317" s="216"/>
      <c r="D317" s="205" t="s">
        <v>147</v>
      </c>
      <c r="E317" s="217" t="s">
        <v>1</v>
      </c>
      <c r="F317" s="218" t="s">
        <v>149</v>
      </c>
      <c r="G317" s="216"/>
      <c r="H317" s="219">
        <v>6.95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147</v>
      </c>
      <c r="AU317" s="225" t="s">
        <v>77</v>
      </c>
      <c r="AV317" s="14" t="s">
        <v>142</v>
      </c>
      <c r="AW317" s="14" t="s">
        <v>30</v>
      </c>
      <c r="AX317" s="14" t="s">
        <v>77</v>
      </c>
      <c r="AY317" s="225" t="s">
        <v>137</v>
      </c>
    </row>
    <row r="318" spans="1:65" s="2" customFormat="1" ht="24">
      <c r="A318" s="33"/>
      <c r="B318" s="34"/>
      <c r="C318" s="189">
        <v>90</v>
      </c>
      <c r="D318" s="189" t="s">
        <v>138</v>
      </c>
      <c r="E318" s="190" t="s">
        <v>993</v>
      </c>
      <c r="F318" s="191" t="s">
        <v>994</v>
      </c>
      <c r="G318" s="192" t="s">
        <v>141</v>
      </c>
      <c r="H318" s="193">
        <v>10.95</v>
      </c>
      <c r="I318" s="194"/>
      <c r="J318" s="195">
        <f>ROUND(I318*H318,2)</f>
        <v>0</v>
      </c>
      <c r="K318" s="196"/>
      <c r="L318" s="38"/>
      <c r="M318" s="197" t="s">
        <v>1</v>
      </c>
      <c r="N318" s="198" t="s">
        <v>38</v>
      </c>
      <c r="O318" s="70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01" t="s">
        <v>142</v>
      </c>
      <c r="AT318" s="201" t="s">
        <v>138</v>
      </c>
      <c r="AU318" s="201" t="s">
        <v>77</v>
      </c>
      <c r="AY318" s="16" t="s">
        <v>137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16" t="s">
        <v>77</v>
      </c>
      <c r="BK318" s="202">
        <f>ROUND(I318*H318,2)</f>
        <v>0</v>
      </c>
      <c r="BL318" s="16" t="s">
        <v>142</v>
      </c>
      <c r="BM318" s="201" t="s">
        <v>651</v>
      </c>
    </row>
    <row r="319" spans="1:65" s="13" customFormat="1">
      <c r="B319" s="203"/>
      <c r="C319" s="204"/>
      <c r="D319" s="205" t="s">
        <v>147</v>
      </c>
      <c r="E319" s="206" t="s">
        <v>1</v>
      </c>
      <c r="F319" s="207" t="s">
        <v>995</v>
      </c>
      <c r="G319" s="204"/>
      <c r="H319" s="208">
        <v>10.95</v>
      </c>
      <c r="I319" s="209"/>
      <c r="J319" s="204"/>
      <c r="K319" s="204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147</v>
      </c>
      <c r="AU319" s="214" t="s">
        <v>77</v>
      </c>
      <c r="AV319" s="13" t="s">
        <v>81</v>
      </c>
      <c r="AW319" s="13" t="s">
        <v>30</v>
      </c>
      <c r="AX319" s="13" t="s">
        <v>73</v>
      </c>
      <c r="AY319" s="214" t="s">
        <v>137</v>
      </c>
    </row>
    <row r="320" spans="1:65" s="14" customFormat="1">
      <c r="B320" s="215"/>
      <c r="C320" s="216"/>
      <c r="D320" s="205" t="s">
        <v>147</v>
      </c>
      <c r="E320" s="217" t="s">
        <v>1</v>
      </c>
      <c r="F320" s="218" t="s">
        <v>149</v>
      </c>
      <c r="G320" s="216"/>
      <c r="H320" s="219">
        <v>10.95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147</v>
      </c>
      <c r="AU320" s="225" t="s">
        <v>77</v>
      </c>
      <c r="AV320" s="14" t="s">
        <v>142</v>
      </c>
      <c r="AW320" s="14" t="s">
        <v>30</v>
      </c>
      <c r="AX320" s="14" t="s">
        <v>77</v>
      </c>
      <c r="AY320" s="225" t="s">
        <v>137</v>
      </c>
    </row>
    <row r="321" spans="1:65" s="2" customFormat="1" ht="24">
      <c r="A321" s="33"/>
      <c r="B321" s="34"/>
      <c r="C321" s="189">
        <v>91</v>
      </c>
      <c r="D321" s="189" t="s">
        <v>138</v>
      </c>
      <c r="E321" s="190" t="s">
        <v>996</v>
      </c>
      <c r="F321" s="191" t="s">
        <v>997</v>
      </c>
      <c r="G321" s="192" t="s">
        <v>313</v>
      </c>
      <c r="H321" s="193">
        <v>1.06</v>
      </c>
      <c r="I321" s="194"/>
      <c r="J321" s="195">
        <f>ROUND(I321*H321,2)</f>
        <v>0</v>
      </c>
      <c r="K321" s="196"/>
      <c r="L321" s="38"/>
      <c r="M321" s="197" t="s">
        <v>1</v>
      </c>
      <c r="N321" s="198" t="s">
        <v>38</v>
      </c>
      <c r="O321" s="70"/>
      <c r="P321" s="199">
        <f>O321*H321</f>
        <v>0</v>
      </c>
      <c r="Q321" s="199">
        <v>0</v>
      </c>
      <c r="R321" s="199">
        <f>Q321*H321</f>
        <v>0</v>
      </c>
      <c r="S321" s="199">
        <v>0</v>
      </c>
      <c r="T321" s="200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201" t="s">
        <v>142</v>
      </c>
      <c r="AT321" s="201" t="s">
        <v>138</v>
      </c>
      <c r="AU321" s="201" t="s">
        <v>77</v>
      </c>
      <c r="AY321" s="16" t="s">
        <v>137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6" t="s">
        <v>77</v>
      </c>
      <c r="BK321" s="202">
        <f>ROUND(I321*H321,2)</f>
        <v>0</v>
      </c>
      <c r="BL321" s="16" t="s">
        <v>142</v>
      </c>
      <c r="BM321" s="201" t="s">
        <v>654</v>
      </c>
    </row>
    <row r="322" spans="1:65" s="12" customFormat="1" ht="15">
      <c r="B322" s="175"/>
      <c r="C322" s="176"/>
      <c r="D322" s="177" t="s">
        <v>72</v>
      </c>
      <c r="E322" s="178" t="s">
        <v>690</v>
      </c>
      <c r="F322" s="178" t="s">
        <v>998</v>
      </c>
      <c r="G322" s="176"/>
      <c r="H322" s="176"/>
      <c r="I322" s="179"/>
      <c r="J322" s="180">
        <f>SUM(J323:J341)</f>
        <v>0</v>
      </c>
      <c r="K322" s="176"/>
      <c r="L322" s="181"/>
      <c r="M322" s="182"/>
      <c r="N322" s="183"/>
      <c r="O322" s="183"/>
      <c r="P322" s="184">
        <f>SUM(P323:P341)</f>
        <v>0</v>
      </c>
      <c r="Q322" s="183"/>
      <c r="R322" s="184">
        <f>SUM(R323:R341)</f>
        <v>0</v>
      </c>
      <c r="S322" s="183"/>
      <c r="T322" s="185">
        <f>SUM(T323:T341)</f>
        <v>0</v>
      </c>
      <c r="AR322" s="186" t="s">
        <v>77</v>
      </c>
      <c r="AT322" s="187" t="s">
        <v>72</v>
      </c>
      <c r="AU322" s="187" t="s">
        <v>73</v>
      </c>
      <c r="AY322" s="186" t="s">
        <v>137</v>
      </c>
      <c r="BK322" s="188">
        <f>SUM(BK323:BK341)</f>
        <v>0</v>
      </c>
    </row>
    <row r="323" spans="1:65" s="2" customFormat="1" ht="12">
      <c r="A323" s="33"/>
      <c r="B323" s="34"/>
      <c r="C323" s="189">
        <v>92</v>
      </c>
      <c r="D323" s="189" t="s">
        <v>138</v>
      </c>
      <c r="E323" s="190" t="s">
        <v>999</v>
      </c>
      <c r="F323" s="191" t="s">
        <v>1000</v>
      </c>
      <c r="G323" s="192" t="s">
        <v>160</v>
      </c>
      <c r="H323" s="193">
        <v>7.5</v>
      </c>
      <c r="I323" s="194"/>
      <c r="J323" s="195">
        <f>ROUND(I323*H323,2)</f>
        <v>0</v>
      </c>
      <c r="K323" s="196"/>
      <c r="L323" s="38"/>
      <c r="M323" s="197" t="s">
        <v>1</v>
      </c>
      <c r="N323" s="198" t="s">
        <v>38</v>
      </c>
      <c r="O323" s="70"/>
      <c r="P323" s="199">
        <f>O323*H323</f>
        <v>0</v>
      </c>
      <c r="Q323" s="199">
        <v>0</v>
      </c>
      <c r="R323" s="199">
        <f>Q323*H323</f>
        <v>0</v>
      </c>
      <c r="S323" s="199">
        <v>0</v>
      </c>
      <c r="T323" s="200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01" t="s">
        <v>142</v>
      </c>
      <c r="AT323" s="201" t="s">
        <v>138</v>
      </c>
      <c r="AU323" s="201" t="s">
        <v>77</v>
      </c>
      <c r="AY323" s="16" t="s">
        <v>137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16" t="s">
        <v>77</v>
      </c>
      <c r="BK323" s="202">
        <f>ROUND(I323*H323,2)</f>
        <v>0</v>
      </c>
      <c r="BL323" s="16" t="s">
        <v>142</v>
      </c>
      <c r="BM323" s="201" t="s">
        <v>657</v>
      </c>
    </row>
    <row r="324" spans="1:65" s="2" customFormat="1" ht="12">
      <c r="A324" s="33"/>
      <c r="B324" s="34"/>
      <c r="C324" s="189">
        <v>93</v>
      </c>
      <c r="D324" s="189" t="s">
        <v>138</v>
      </c>
      <c r="E324" s="190" t="s">
        <v>1001</v>
      </c>
      <c r="F324" s="191" t="s">
        <v>1002</v>
      </c>
      <c r="G324" s="192" t="s">
        <v>160</v>
      </c>
      <c r="H324" s="193">
        <v>9</v>
      </c>
      <c r="I324" s="194"/>
      <c r="J324" s="195">
        <f>ROUND(I324*H324,2)</f>
        <v>0</v>
      </c>
      <c r="K324" s="196"/>
      <c r="L324" s="38"/>
      <c r="M324" s="197" t="s">
        <v>1</v>
      </c>
      <c r="N324" s="198" t="s">
        <v>38</v>
      </c>
      <c r="O324" s="70"/>
      <c r="P324" s="199">
        <f>O324*H324</f>
        <v>0</v>
      </c>
      <c r="Q324" s="199">
        <v>0</v>
      </c>
      <c r="R324" s="199">
        <f>Q324*H324</f>
        <v>0</v>
      </c>
      <c r="S324" s="199">
        <v>0</v>
      </c>
      <c r="T324" s="200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201" t="s">
        <v>142</v>
      </c>
      <c r="AT324" s="201" t="s">
        <v>138</v>
      </c>
      <c r="AU324" s="201" t="s">
        <v>77</v>
      </c>
      <c r="AY324" s="16" t="s">
        <v>137</v>
      </c>
      <c r="BE324" s="202">
        <f>IF(N324="základní",J324,0)</f>
        <v>0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16" t="s">
        <v>77</v>
      </c>
      <c r="BK324" s="202">
        <f>ROUND(I324*H324,2)</f>
        <v>0</v>
      </c>
      <c r="BL324" s="16" t="s">
        <v>142</v>
      </c>
      <c r="BM324" s="201" t="s">
        <v>660</v>
      </c>
    </row>
    <row r="325" spans="1:65" s="2" customFormat="1" ht="12">
      <c r="A325" s="33"/>
      <c r="B325" s="34"/>
      <c r="C325" s="189">
        <v>94</v>
      </c>
      <c r="D325" s="189" t="s">
        <v>138</v>
      </c>
      <c r="E325" s="190" t="s">
        <v>1316</v>
      </c>
      <c r="F325" s="191" t="s">
        <v>1315</v>
      </c>
      <c r="G325" s="192" t="s">
        <v>141</v>
      </c>
      <c r="H325" s="193">
        <v>663.09500000000003</v>
      </c>
      <c r="I325" s="194"/>
      <c r="J325" s="195">
        <f>ROUND(I325*H325,2)</f>
        <v>0</v>
      </c>
      <c r="K325" s="196"/>
      <c r="L325" s="38"/>
      <c r="M325" s="197" t="s">
        <v>1</v>
      </c>
      <c r="N325" s="198" t="s">
        <v>38</v>
      </c>
      <c r="O325" s="70"/>
      <c r="P325" s="199">
        <f>O325*H325</f>
        <v>0</v>
      </c>
      <c r="Q325" s="199">
        <v>0</v>
      </c>
      <c r="R325" s="199">
        <f>Q325*H325</f>
        <v>0</v>
      </c>
      <c r="S325" s="199">
        <v>0</v>
      </c>
      <c r="T325" s="200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201" t="s">
        <v>142</v>
      </c>
      <c r="AT325" s="201" t="s">
        <v>138</v>
      </c>
      <c r="AU325" s="201" t="s">
        <v>77</v>
      </c>
      <c r="AY325" s="16" t="s">
        <v>137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16" t="s">
        <v>77</v>
      </c>
      <c r="BK325" s="202">
        <f>ROUND(I325*H325,2)</f>
        <v>0</v>
      </c>
      <c r="BL325" s="16" t="s">
        <v>142</v>
      </c>
      <c r="BM325" s="201" t="s">
        <v>663</v>
      </c>
    </row>
    <row r="326" spans="1:65" s="13" customFormat="1">
      <c r="B326" s="203"/>
      <c r="C326" s="204"/>
      <c r="D326" s="205" t="s">
        <v>147</v>
      </c>
      <c r="E326" s="206" t="s">
        <v>1</v>
      </c>
      <c r="F326" s="207" t="s">
        <v>903</v>
      </c>
      <c r="G326" s="204"/>
      <c r="H326" s="208">
        <v>52.65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147</v>
      </c>
      <c r="AU326" s="214" t="s">
        <v>77</v>
      </c>
      <c r="AV326" s="13" t="s">
        <v>81</v>
      </c>
      <c r="AW326" s="13" t="s">
        <v>30</v>
      </c>
      <c r="AX326" s="13" t="s">
        <v>73</v>
      </c>
      <c r="AY326" s="214" t="s">
        <v>137</v>
      </c>
    </row>
    <row r="327" spans="1:65" s="13" customFormat="1">
      <c r="B327" s="203"/>
      <c r="C327" s="204"/>
      <c r="D327" s="205" t="s">
        <v>147</v>
      </c>
      <c r="E327" s="206" t="s">
        <v>1</v>
      </c>
      <c r="F327" s="207" t="s">
        <v>904</v>
      </c>
      <c r="G327" s="204"/>
      <c r="H327" s="208">
        <v>117.46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147</v>
      </c>
      <c r="AU327" s="214" t="s">
        <v>77</v>
      </c>
      <c r="AV327" s="13" t="s">
        <v>81</v>
      </c>
      <c r="AW327" s="13" t="s">
        <v>30</v>
      </c>
      <c r="AX327" s="13" t="s">
        <v>73</v>
      </c>
      <c r="AY327" s="214" t="s">
        <v>137</v>
      </c>
    </row>
    <row r="328" spans="1:65" s="13" customFormat="1">
      <c r="B328" s="203"/>
      <c r="C328" s="204"/>
      <c r="D328" s="205" t="s">
        <v>147</v>
      </c>
      <c r="E328" s="206" t="s">
        <v>1</v>
      </c>
      <c r="F328" s="207" t="s">
        <v>1314</v>
      </c>
      <c r="G328" s="204"/>
      <c r="H328" s="208">
        <v>492.98500000000001</v>
      </c>
      <c r="I328" s="209"/>
      <c r="J328" s="204"/>
      <c r="K328" s="204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147</v>
      </c>
      <c r="AU328" s="214" t="s">
        <v>77</v>
      </c>
      <c r="AV328" s="13" t="s">
        <v>81</v>
      </c>
      <c r="AW328" s="13" t="s">
        <v>30</v>
      </c>
      <c r="AX328" s="13" t="s">
        <v>73</v>
      </c>
      <c r="AY328" s="214" t="s">
        <v>137</v>
      </c>
    </row>
    <row r="329" spans="1:65" s="14" customFormat="1">
      <c r="B329" s="215"/>
      <c r="C329" s="216"/>
      <c r="D329" s="205" t="s">
        <v>147</v>
      </c>
      <c r="E329" s="217" t="s">
        <v>1</v>
      </c>
      <c r="F329" s="218" t="s">
        <v>149</v>
      </c>
      <c r="G329" s="216"/>
      <c r="H329" s="219">
        <f>SUM(H326:H328)</f>
        <v>663.09500000000003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147</v>
      </c>
      <c r="AU329" s="225" t="s">
        <v>77</v>
      </c>
      <c r="AV329" s="14" t="s">
        <v>142</v>
      </c>
      <c r="AW329" s="14" t="s">
        <v>30</v>
      </c>
      <c r="AX329" s="14" t="s">
        <v>77</v>
      </c>
      <c r="AY329" s="225" t="s">
        <v>137</v>
      </c>
    </row>
    <row r="330" spans="1:65" s="2" customFormat="1" ht="24">
      <c r="A330" s="246"/>
      <c r="B330" s="34"/>
      <c r="C330" s="189">
        <v>95</v>
      </c>
      <c r="D330" s="189" t="s">
        <v>138</v>
      </c>
      <c r="E330" s="190" t="s">
        <v>1321</v>
      </c>
      <c r="F330" s="191" t="s">
        <v>1322</v>
      </c>
      <c r="G330" s="192" t="s">
        <v>141</v>
      </c>
      <c r="H330" s="193">
        <v>185.94</v>
      </c>
      <c r="I330" s="194"/>
      <c r="J330" s="195">
        <f>ROUND(I330*H330,2)</f>
        <v>0</v>
      </c>
      <c r="K330" s="196"/>
      <c r="L330" s="38"/>
      <c r="M330" s="197" t="s">
        <v>1</v>
      </c>
      <c r="N330" s="198" t="s">
        <v>38</v>
      </c>
      <c r="O330" s="70"/>
      <c r="P330" s="199">
        <f>O330*H330</f>
        <v>0</v>
      </c>
      <c r="Q330" s="199">
        <v>0</v>
      </c>
      <c r="R330" s="199">
        <f>Q330*H330</f>
        <v>0</v>
      </c>
      <c r="S330" s="199">
        <v>0</v>
      </c>
      <c r="T330" s="200">
        <f>S330*H330</f>
        <v>0</v>
      </c>
      <c r="U330" s="246"/>
      <c r="V330" s="246"/>
      <c r="W330" s="246"/>
      <c r="X330" s="246"/>
      <c r="Y330" s="246"/>
      <c r="Z330" s="246"/>
      <c r="AA330" s="246"/>
      <c r="AB330" s="246"/>
      <c r="AC330" s="246"/>
      <c r="AD330" s="246"/>
      <c r="AE330" s="246"/>
      <c r="AR330" s="201" t="s">
        <v>142</v>
      </c>
      <c r="AT330" s="201" t="s">
        <v>138</v>
      </c>
      <c r="AU330" s="201" t="s">
        <v>77</v>
      </c>
      <c r="AY330" s="16" t="s">
        <v>137</v>
      </c>
      <c r="BE330" s="202">
        <f>IF(N330="základní",J330,0)</f>
        <v>0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16" t="s">
        <v>77</v>
      </c>
      <c r="BK330" s="202">
        <f>ROUND(I330*H330,2)</f>
        <v>0</v>
      </c>
      <c r="BL330" s="16" t="s">
        <v>142</v>
      </c>
      <c r="BM330" s="201" t="s">
        <v>663</v>
      </c>
    </row>
    <row r="331" spans="1:65" s="14" customFormat="1">
      <c r="B331" s="215"/>
      <c r="C331" s="216"/>
      <c r="D331" s="205"/>
      <c r="E331" s="217"/>
      <c r="F331" s="207" t="s">
        <v>1320</v>
      </c>
      <c r="G331" s="204"/>
      <c r="H331" s="208">
        <v>185.94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/>
      <c r="AU331" s="225"/>
      <c r="AY331" s="225"/>
    </row>
    <row r="332" spans="1:65" s="14" customFormat="1">
      <c r="B332" s="215"/>
      <c r="C332" s="216"/>
      <c r="D332" s="205"/>
      <c r="E332" s="217"/>
      <c r="F332" s="218" t="s">
        <v>149</v>
      </c>
      <c r="G332" s="216"/>
      <c r="H332" s="219">
        <v>185.94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/>
      <c r="AU332" s="225"/>
      <c r="AY332" s="225"/>
    </row>
    <row r="333" spans="1:65" s="2" customFormat="1" ht="36">
      <c r="A333" s="33"/>
      <c r="B333" s="34"/>
      <c r="C333" s="189">
        <v>96</v>
      </c>
      <c r="D333" s="189" t="s">
        <v>138</v>
      </c>
      <c r="E333" s="190" t="s">
        <v>1003</v>
      </c>
      <c r="F333" s="191" t="s">
        <v>1004</v>
      </c>
      <c r="G333" s="192" t="s">
        <v>141</v>
      </c>
      <c r="H333" s="193">
        <v>335.2</v>
      </c>
      <c r="I333" s="194"/>
      <c r="J333" s="195">
        <f>ROUND(I333*H333,2)</f>
        <v>0</v>
      </c>
      <c r="K333" s="196"/>
      <c r="L333" s="38"/>
      <c r="M333" s="197" t="s">
        <v>1</v>
      </c>
      <c r="N333" s="198" t="s">
        <v>38</v>
      </c>
      <c r="O333" s="70"/>
      <c r="P333" s="199">
        <f>O333*H333</f>
        <v>0</v>
      </c>
      <c r="Q333" s="199">
        <v>0</v>
      </c>
      <c r="R333" s="199">
        <f>Q333*H333</f>
        <v>0</v>
      </c>
      <c r="S333" s="199">
        <v>0</v>
      </c>
      <c r="T333" s="200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201" t="s">
        <v>142</v>
      </c>
      <c r="AT333" s="201" t="s">
        <v>138</v>
      </c>
      <c r="AU333" s="201" t="s">
        <v>77</v>
      </c>
      <c r="AY333" s="16" t="s">
        <v>137</v>
      </c>
      <c r="BE333" s="202">
        <f>IF(N333="základní",J333,0)</f>
        <v>0</v>
      </c>
      <c r="BF333" s="202">
        <f>IF(N333="snížená",J333,0)</f>
        <v>0</v>
      </c>
      <c r="BG333" s="202">
        <f>IF(N333="zákl. přenesená",J333,0)</f>
        <v>0</v>
      </c>
      <c r="BH333" s="202">
        <f>IF(N333="sníž. přenesená",J333,0)</f>
        <v>0</v>
      </c>
      <c r="BI333" s="202">
        <f>IF(N333="nulová",J333,0)</f>
        <v>0</v>
      </c>
      <c r="BJ333" s="16" t="s">
        <v>77</v>
      </c>
      <c r="BK333" s="202">
        <f>ROUND(I333*H333,2)</f>
        <v>0</v>
      </c>
      <c r="BL333" s="16" t="s">
        <v>142</v>
      </c>
      <c r="BM333" s="201" t="s">
        <v>666</v>
      </c>
    </row>
    <row r="334" spans="1:65" s="2" customFormat="1" ht="12">
      <c r="A334" s="33"/>
      <c r="B334" s="34"/>
      <c r="C334" s="189">
        <v>97</v>
      </c>
      <c r="D334" s="189" t="s">
        <v>138</v>
      </c>
      <c r="E334" s="190" t="s">
        <v>1005</v>
      </c>
      <c r="F334" s="191" t="s">
        <v>1006</v>
      </c>
      <c r="G334" s="192" t="s">
        <v>141</v>
      </c>
      <c r="H334" s="193">
        <v>46.72</v>
      </c>
      <c r="I334" s="194"/>
      <c r="J334" s="195">
        <f>ROUND(I334*H334,2)</f>
        <v>0</v>
      </c>
      <c r="K334" s="196"/>
      <c r="L334" s="38"/>
      <c r="M334" s="197" t="s">
        <v>1</v>
      </c>
      <c r="N334" s="198" t="s">
        <v>38</v>
      </c>
      <c r="O334" s="70"/>
      <c r="P334" s="199">
        <f>O334*H334</f>
        <v>0</v>
      </c>
      <c r="Q334" s="199">
        <v>0</v>
      </c>
      <c r="R334" s="199">
        <f>Q334*H334</f>
        <v>0</v>
      </c>
      <c r="S334" s="199">
        <v>0</v>
      </c>
      <c r="T334" s="200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201" t="s">
        <v>142</v>
      </c>
      <c r="AT334" s="201" t="s">
        <v>138</v>
      </c>
      <c r="AU334" s="201" t="s">
        <v>77</v>
      </c>
      <c r="AY334" s="16" t="s">
        <v>137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16" t="s">
        <v>77</v>
      </c>
      <c r="BK334" s="202">
        <f>ROUND(I334*H334,2)</f>
        <v>0</v>
      </c>
      <c r="BL334" s="16" t="s">
        <v>142</v>
      </c>
      <c r="BM334" s="201" t="s">
        <v>669</v>
      </c>
    </row>
    <row r="335" spans="1:65" s="13" customFormat="1">
      <c r="B335" s="203"/>
      <c r="C335" s="204"/>
      <c r="D335" s="205" t="s">
        <v>147</v>
      </c>
      <c r="E335" s="206" t="s">
        <v>1</v>
      </c>
      <c r="F335" s="207" t="s">
        <v>1007</v>
      </c>
      <c r="G335" s="204"/>
      <c r="H335" s="208">
        <v>46.72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147</v>
      </c>
      <c r="AU335" s="214" t="s">
        <v>77</v>
      </c>
      <c r="AV335" s="13" t="s">
        <v>81</v>
      </c>
      <c r="AW335" s="13" t="s">
        <v>30</v>
      </c>
      <c r="AX335" s="13" t="s">
        <v>73</v>
      </c>
      <c r="AY335" s="214" t="s">
        <v>137</v>
      </c>
    </row>
    <row r="336" spans="1:65" s="14" customFormat="1">
      <c r="B336" s="215"/>
      <c r="C336" s="216"/>
      <c r="D336" s="205" t="s">
        <v>147</v>
      </c>
      <c r="E336" s="217" t="s">
        <v>1</v>
      </c>
      <c r="F336" s="218" t="s">
        <v>149</v>
      </c>
      <c r="G336" s="216"/>
      <c r="H336" s="219">
        <v>46.72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147</v>
      </c>
      <c r="AU336" s="225" t="s">
        <v>77</v>
      </c>
      <c r="AV336" s="14" t="s">
        <v>142</v>
      </c>
      <c r="AW336" s="14" t="s">
        <v>30</v>
      </c>
      <c r="AX336" s="14" t="s">
        <v>77</v>
      </c>
      <c r="AY336" s="225" t="s">
        <v>137</v>
      </c>
    </row>
    <row r="337" spans="1:65" s="2" customFormat="1" ht="36">
      <c r="A337" s="33"/>
      <c r="B337" s="34"/>
      <c r="C337" s="189">
        <v>98</v>
      </c>
      <c r="D337" s="189" t="s">
        <v>138</v>
      </c>
      <c r="E337" s="190" t="s">
        <v>441</v>
      </c>
      <c r="F337" s="191" t="s">
        <v>1008</v>
      </c>
      <c r="G337" s="192" t="s">
        <v>210</v>
      </c>
      <c r="H337" s="193">
        <v>55.694000000000003</v>
      </c>
      <c r="I337" s="194"/>
      <c r="J337" s="195">
        <f>ROUND(I337*H337,2)</f>
        <v>0</v>
      </c>
      <c r="K337" s="196"/>
      <c r="L337" s="38"/>
      <c r="M337" s="197" t="s">
        <v>1</v>
      </c>
      <c r="N337" s="198" t="s">
        <v>38</v>
      </c>
      <c r="O337" s="70"/>
      <c r="P337" s="199">
        <f>O337*H337</f>
        <v>0</v>
      </c>
      <c r="Q337" s="199">
        <v>0</v>
      </c>
      <c r="R337" s="199">
        <f>Q337*H337</f>
        <v>0</v>
      </c>
      <c r="S337" s="199">
        <v>0</v>
      </c>
      <c r="T337" s="200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201" t="s">
        <v>142</v>
      </c>
      <c r="AT337" s="201" t="s">
        <v>138</v>
      </c>
      <c r="AU337" s="201" t="s">
        <v>77</v>
      </c>
      <c r="AY337" s="16" t="s">
        <v>137</v>
      </c>
      <c r="BE337" s="202">
        <f>IF(N337="základní",J337,0)</f>
        <v>0</v>
      </c>
      <c r="BF337" s="202">
        <f>IF(N337="snížená",J337,0)</f>
        <v>0</v>
      </c>
      <c r="BG337" s="202">
        <f>IF(N337="zákl. přenesená",J337,0)</f>
        <v>0</v>
      </c>
      <c r="BH337" s="202">
        <f>IF(N337="sníž. přenesená",J337,0)</f>
        <v>0</v>
      </c>
      <c r="BI337" s="202">
        <f>IF(N337="nulová",J337,0)</f>
        <v>0</v>
      </c>
      <c r="BJ337" s="16" t="s">
        <v>77</v>
      </c>
      <c r="BK337" s="202">
        <f>ROUND(I337*H337,2)</f>
        <v>0</v>
      </c>
      <c r="BL337" s="16" t="s">
        <v>142</v>
      </c>
      <c r="BM337" s="201" t="s">
        <v>672</v>
      </c>
    </row>
    <row r="338" spans="1:65" s="2" customFormat="1" ht="12">
      <c r="A338" s="33"/>
      <c r="B338" s="34"/>
      <c r="C338" s="189">
        <v>99</v>
      </c>
      <c r="D338" s="189" t="s">
        <v>138</v>
      </c>
      <c r="E338" s="190" t="s">
        <v>1009</v>
      </c>
      <c r="F338" s="191" t="s">
        <v>1010</v>
      </c>
      <c r="G338" s="192" t="s">
        <v>210</v>
      </c>
      <c r="H338" s="193">
        <v>55.694000000000003</v>
      </c>
      <c r="I338" s="194"/>
      <c r="J338" s="195">
        <f>ROUND(I338*H338,2)</f>
        <v>0</v>
      </c>
      <c r="K338" s="196"/>
      <c r="L338" s="38"/>
      <c r="M338" s="197" t="s">
        <v>1</v>
      </c>
      <c r="N338" s="198" t="s">
        <v>38</v>
      </c>
      <c r="O338" s="70"/>
      <c r="P338" s="199">
        <f>O338*H338</f>
        <v>0</v>
      </c>
      <c r="Q338" s="199">
        <v>0</v>
      </c>
      <c r="R338" s="199">
        <f>Q338*H338</f>
        <v>0</v>
      </c>
      <c r="S338" s="199">
        <v>0</v>
      </c>
      <c r="T338" s="200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201" t="s">
        <v>142</v>
      </c>
      <c r="AT338" s="201" t="s">
        <v>138</v>
      </c>
      <c r="AU338" s="201" t="s">
        <v>77</v>
      </c>
      <c r="AY338" s="16" t="s">
        <v>137</v>
      </c>
      <c r="BE338" s="202">
        <f>IF(N338="základní",J338,0)</f>
        <v>0</v>
      </c>
      <c r="BF338" s="202">
        <f>IF(N338="snížená",J338,0)</f>
        <v>0</v>
      </c>
      <c r="BG338" s="202">
        <f>IF(N338="zákl. přenesená",J338,0)</f>
        <v>0</v>
      </c>
      <c r="BH338" s="202">
        <f>IF(N338="sníž. přenesená",J338,0)</f>
        <v>0</v>
      </c>
      <c r="BI338" s="202">
        <f>IF(N338="nulová",J338,0)</f>
        <v>0</v>
      </c>
      <c r="BJ338" s="16" t="s">
        <v>77</v>
      </c>
      <c r="BK338" s="202">
        <f>ROUND(I338*H338,2)</f>
        <v>0</v>
      </c>
      <c r="BL338" s="16" t="s">
        <v>142</v>
      </c>
      <c r="BM338" s="201" t="s">
        <v>675</v>
      </c>
    </row>
    <row r="339" spans="1:65" s="2" customFormat="1" ht="12">
      <c r="A339" s="33"/>
      <c r="B339" s="34"/>
      <c r="C339" s="189">
        <v>100</v>
      </c>
      <c r="D339" s="189" t="s">
        <v>138</v>
      </c>
      <c r="E339" s="190" t="s">
        <v>1011</v>
      </c>
      <c r="F339" s="191" t="s">
        <v>1012</v>
      </c>
      <c r="G339" s="192" t="s">
        <v>210</v>
      </c>
      <c r="H339" s="193">
        <v>779.71600000000001</v>
      </c>
      <c r="I339" s="194"/>
      <c r="J339" s="195">
        <f>ROUND(I339*H339,2)</f>
        <v>0</v>
      </c>
      <c r="K339" s="196"/>
      <c r="L339" s="38"/>
      <c r="M339" s="197" t="s">
        <v>1</v>
      </c>
      <c r="N339" s="198" t="s">
        <v>38</v>
      </c>
      <c r="O339" s="70"/>
      <c r="P339" s="199">
        <f>O339*H339</f>
        <v>0</v>
      </c>
      <c r="Q339" s="199">
        <v>0</v>
      </c>
      <c r="R339" s="199">
        <f>Q339*H339</f>
        <v>0</v>
      </c>
      <c r="S339" s="199">
        <v>0</v>
      </c>
      <c r="T339" s="20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201" t="s">
        <v>142</v>
      </c>
      <c r="AT339" s="201" t="s">
        <v>138</v>
      </c>
      <c r="AU339" s="201" t="s">
        <v>77</v>
      </c>
      <c r="AY339" s="16" t="s">
        <v>137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16" t="s">
        <v>77</v>
      </c>
      <c r="BK339" s="202">
        <f>ROUND(I339*H339,2)</f>
        <v>0</v>
      </c>
      <c r="BL339" s="16" t="s">
        <v>142</v>
      </c>
      <c r="BM339" s="201" t="s">
        <v>678</v>
      </c>
    </row>
    <row r="340" spans="1:65" s="2" customFormat="1" ht="12">
      <c r="A340" s="33"/>
      <c r="B340" s="34"/>
      <c r="C340" s="189">
        <v>101</v>
      </c>
      <c r="D340" s="189" t="s">
        <v>138</v>
      </c>
      <c r="E340" s="190" t="s">
        <v>1013</v>
      </c>
      <c r="F340" s="191" t="s">
        <v>1014</v>
      </c>
      <c r="G340" s="192" t="s">
        <v>210</v>
      </c>
      <c r="H340" s="193">
        <v>55.694000000000003</v>
      </c>
      <c r="I340" s="194"/>
      <c r="J340" s="195">
        <f>ROUND(I340*H340,2)</f>
        <v>0</v>
      </c>
      <c r="K340" s="196"/>
      <c r="L340" s="38"/>
      <c r="M340" s="197" t="s">
        <v>1</v>
      </c>
      <c r="N340" s="198" t="s">
        <v>38</v>
      </c>
      <c r="O340" s="70"/>
      <c r="P340" s="199">
        <f>O340*H340</f>
        <v>0</v>
      </c>
      <c r="Q340" s="199">
        <v>0</v>
      </c>
      <c r="R340" s="199">
        <f>Q340*H340</f>
        <v>0</v>
      </c>
      <c r="S340" s="199">
        <v>0</v>
      </c>
      <c r="T340" s="200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201" t="s">
        <v>142</v>
      </c>
      <c r="AT340" s="201" t="s">
        <v>138</v>
      </c>
      <c r="AU340" s="201" t="s">
        <v>77</v>
      </c>
      <c r="AY340" s="16" t="s">
        <v>137</v>
      </c>
      <c r="BE340" s="202">
        <f>IF(N340="základní",J340,0)</f>
        <v>0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16" t="s">
        <v>77</v>
      </c>
      <c r="BK340" s="202">
        <f>ROUND(I340*H340,2)</f>
        <v>0</v>
      </c>
      <c r="BL340" s="16" t="s">
        <v>142</v>
      </c>
      <c r="BM340" s="201" t="s">
        <v>683</v>
      </c>
    </row>
    <row r="341" spans="1:65" s="2" customFormat="1" ht="12">
      <c r="A341" s="33"/>
      <c r="B341" s="34"/>
      <c r="C341" s="189">
        <v>102</v>
      </c>
      <c r="D341" s="189" t="s">
        <v>138</v>
      </c>
      <c r="E341" s="190" t="s">
        <v>1015</v>
      </c>
      <c r="F341" s="191" t="s">
        <v>1016</v>
      </c>
      <c r="G341" s="192" t="s">
        <v>210</v>
      </c>
      <c r="H341" s="193">
        <v>55.694000000000003</v>
      </c>
      <c r="I341" s="194"/>
      <c r="J341" s="195">
        <f>ROUND(I341*H341,2)</f>
        <v>0</v>
      </c>
      <c r="K341" s="196"/>
      <c r="L341" s="38"/>
      <c r="M341" s="197" t="s">
        <v>1</v>
      </c>
      <c r="N341" s="198" t="s">
        <v>38</v>
      </c>
      <c r="O341" s="70"/>
      <c r="P341" s="199">
        <f>O341*H341</f>
        <v>0</v>
      </c>
      <c r="Q341" s="199">
        <v>0</v>
      </c>
      <c r="R341" s="199">
        <f>Q341*H341</f>
        <v>0</v>
      </c>
      <c r="S341" s="199">
        <v>0</v>
      </c>
      <c r="T341" s="200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201" t="s">
        <v>142</v>
      </c>
      <c r="AT341" s="201" t="s">
        <v>138</v>
      </c>
      <c r="AU341" s="201" t="s">
        <v>77</v>
      </c>
      <c r="AY341" s="16" t="s">
        <v>137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6" t="s">
        <v>77</v>
      </c>
      <c r="BK341" s="202">
        <f>ROUND(I341*H341,2)</f>
        <v>0</v>
      </c>
      <c r="BL341" s="16" t="s">
        <v>142</v>
      </c>
      <c r="BM341" s="201" t="s">
        <v>686</v>
      </c>
    </row>
    <row r="342" spans="1:65" s="12" customFormat="1" ht="15">
      <c r="B342" s="175"/>
      <c r="C342" s="176"/>
      <c r="D342" s="177" t="s">
        <v>72</v>
      </c>
      <c r="E342" s="178" t="s">
        <v>206</v>
      </c>
      <c r="F342" s="178" t="s">
        <v>207</v>
      </c>
      <c r="G342" s="176"/>
      <c r="H342" s="176"/>
      <c r="I342" s="179"/>
      <c r="J342" s="180">
        <f>BK342</f>
        <v>0</v>
      </c>
      <c r="K342" s="176"/>
      <c r="L342" s="181"/>
      <c r="M342" s="182"/>
      <c r="N342" s="183"/>
      <c r="O342" s="183"/>
      <c r="P342" s="184">
        <f>P343</f>
        <v>0</v>
      </c>
      <c r="Q342" s="183"/>
      <c r="R342" s="184">
        <f>R343</f>
        <v>0</v>
      </c>
      <c r="S342" s="183"/>
      <c r="T342" s="185">
        <f>T343</f>
        <v>0</v>
      </c>
      <c r="AR342" s="186" t="s">
        <v>77</v>
      </c>
      <c r="AT342" s="187" t="s">
        <v>72</v>
      </c>
      <c r="AU342" s="187" t="s">
        <v>73</v>
      </c>
      <c r="AY342" s="186" t="s">
        <v>137</v>
      </c>
      <c r="BK342" s="188">
        <f>BK343</f>
        <v>0</v>
      </c>
    </row>
    <row r="343" spans="1:65" s="2" customFormat="1" ht="12">
      <c r="A343" s="33"/>
      <c r="B343" s="34"/>
      <c r="C343" s="189">
        <v>103</v>
      </c>
      <c r="D343" s="189" t="s">
        <v>138</v>
      </c>
      <c r="E343" s="190" t="s">
        <v>208</v>
      </c>
      <c r="F343" s="191" t="s">
        <v>209</v>
      </c>
      <c r="G343" s="192" t="s">
        <v>210</v>
      </c>
      <c r="H343" s="193">
        <v>63.101999999999997</v>
      </c>
      <c r="I343" s="194"/>
      <c r="J343" s="195">
        <f>ROUND(I343*H343,2)</f>
        <v>0</v>
      </c>
      <c r="K343" s="196"/>
      <c r="L343" s="38"/>
      <c r="M343" s="197" t="s">
        <v>1</v>
      </c>
      <c r="N343" s="198" t="s">
        <v>38</v>
      </c>
      <c r="O343" s="70"/>
      <c r="P343" s="199">
        <f>O343*H343</f>
        <v>0</v>
      </c>
      <c r="Q343" s="199">
        <v>0</v>
      </c>
      <c r="R343" s="199">
        <f>Q343*H343</f>
        <v>0</v>
      </c>
      <c r="S343" s="199">
        <v>0</v>
      </c>
      <c r="T343" s="200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201" t="s">
        <v>142</v>
      </c>
      <c r="AT343" s="201" t="s">
        <v>138</v>
      </c>
      <c r="AU343" s="201" t="s">
        <v>77</v>
      </c>
      <c r="AY343" s="16" t="s">
        <v>137</v>
      </c>
      <c r="BE343" s="202">
        <f>IF(N343="základní",J343,0)</f>
        <v>0</v>
      </c>
      <c r="BF343" s="202">
        <f>IF(N343="snížená",J343,0)</f>
        <v>0</v>
      </c>
      <c r="BG343" s="202">
        <f>IF(N343="zákl. přenesená",J343,0)</f>
        <v>0</v>
      </c>
      <c r="BH343" s="202">
        <f>IF(N343="sníž. přenesená",J343,0)</f>
        <v>0</v>
      </c>
      <c r="BI343" s="202">
        <f>IF(N343="nulová",J343,0)</f>
        <v>0</v>
      </c>
      <c r="BJ343" s="16" t="s">
        <v>77</v>
      </c>
      <c r="BK343" s="202">
        <f>ROUND(I343*H343,2)</f>
        <v>0</v>
      </c>
      <c r="BL343" s="16" t="s">
        <v>142</v>
      </c>
      <c r="BM343" s="201" t="s">
        <v>689</v>
      </c>
    </row>
    <row r="344" spans="1:65" s="12" customFormat="1" ht="15">
      <c r="B344" s="175"/>
      <c r="C344" s="176"/>
      <c r="D344" s="177" t="s">
        <v>72</v>
      </c>
      <c r="E344" s="178" t="s">
        <v>1017</v>
      </c>
      <c r="F344" s="178" t="s">
        <v>1018</v>
      </c>
      <c r="G344" s="176"/>
      <c r="H344" s="176"/>
      <c r="I344" s="179"/>
      <c r="J344" s="180">
        <f>BK344</f>
        <v>0</v>
      </c>
      <c r="K344" s="176"/>
      <c r="L344" s="181"/>
      <c r="M344" s="182"/>
      <c r="N344" s="183"/>
      <c r="O344" s="183"/>
      <c r="P344" s="184">
        <f>SUM(P345:P347)</f>
        <v>0</v>
      </c>
      <c r="Q344" s="183"/>
      <c r="R344" s="184">
        <f>SUM(R345:R347)</f>
        <v>0</v>
      </c>
      <c r="S344" s="183"/>
      <c r="T344" s="185">
        <f>SUM(T345:T347)</f>
        <v>0</v>
      </c>
      <c r="AR344" s="186" t="s">
        <v>81</v>
      </c>
      <c r="AT344" s="187" t="s">
        <v>72</v>
      </c>
      <c r="AU344" s="187" t="s">
        <v>73</v>
      </c>
      <c r="AY344" s="186" t="s">
        <v>137</v>
      </c>
      <c r="BK344" s="188">
        <f>SUM(BK345:BK347)</f>
        <v>0</v>
      </c>
    </row>
    <row r="345" spans="1:65" s="2" customFormat="1" ht="24">
      <c r="A345" s="33"/>
      <c r="B345" s="34"/>
      <c r="C345" s="189">
        <v>104</v>
      </c>
      <c r="D345" s="189" t="s">
        <v>138</v>
      </c>
      <c r="E345" s="190" t="s">
        <v>1019</v>
      </c>
      <c r="F345" s="191" t="s">
        <v>1020</v>
      </c>
      <c r="G345" s="192" t="s">
        <v>141</v>
      </c>
      <c r="H345" s="193">
        <v>58.5</v>
      </c>
      <c r="I345" s="194"/>
      <c r="J345" s="195">
        <f>ROUND(I345*H345,2)</f>
        <v>0</v>
      </c>
      <c r="K345" s="196"/>
      <c r="L345" s="38"/>
      <c r="M345" s="197" t="s">
        <v>1</v>
      </c>
      <c r="N345" s="198" t="s">
        <v>38</v>
      </c>
      <c r="O345" s="70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201" t="s">
        <v>176</v>
      </c>
      <c r="AT345" s="201" t="s">
        <v>138</v>
      </c>
      <c r="AU345" s="201" t="s">
        <v>77</v>
      </c>
      <c r="AY345" s="16" t="s">
        <v>137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6" t="s">
        <v>77</v>
      </c>
      <c r="BK345" s="202">
        <f>ROUND(I345*H345,2)</f>
        <v>0</v>
      </c>
      <c r="BL345" s="16" t="s">
        <v>176</v>
      </c>
      <c r="BM345" s="201" t="s">
        <v>693</v>
      </c>
    </row>
    <row r="346" spans="1:65" s="13" customFormat="1">
      <c r="B346" s="203"/>
      <c r="C346" s="204"/>
      <c r="D346" s="205" t="s">
        <v>147</v>
      </c>
      <c r="E346" s="206" t="s">
        <v>1</v>
      </c>
      <c r="F346" s="207" t="s">
        <v>1021</v>
      </c>
      <c r="G346" s="204"/>
      <c r="H346" s="208">
        <v>58.5</v>
      </c>
      <c r="I346" s="209"/>
      <c r="J346" s="204"/>
      <c r="K346" s="204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147</v>
      </c>
      <c r="AU346" s="214" t="s">
        <v>77</v>
      </c>
      <c r="AV346" s="13" t="s">
        <v>81</v>
      </c>
      <c r="AW346" s="13" t="s">
        <v>30</v>
      </c>
      <c r="AX346" s="13" t="s">
        <v>73</v>
      </c>
      <c r="AY346" s="214" t="s">
        <v>137</v>
      </c>
    </row>
    <row r="347" spans="1:65" s="14" customFormat="1">
      <c r="B347" s="215"/>
      <c r="C347" s="216"/>
      <c r="D347" s="205" t="s">
        <v>147</v>
      </c>
      <c r="E347" s="217" t="s">
        <v>1</v>
      </c>
      <c r="F347" s="218" t="s">
        <v>149</v>
      </c>
      <c r="G347" s="216"/>
      <c r="H347" s="219">
        <v>58.5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147</v>
      </c>
      <c r="AU347" s="225" t="s">
        <v>77</v>
      </c>
      <c r="AV347" s="14" t="s">
        <v>142</v>
      </c>
      <c r="AW347" s="14" t="s">
        <v>30</v>
      </c>
      <c r="AX347" s="14" t="s">
        <v>77</v>
      </c>
      <c r="AY347" s="225" t="s">
        <v>137</v>
      </c>
    </row>
    <row r="348" spans="1:65" s="12" customFormat="1" ht="15">
      <c r="B348" s="175"/>
      <c r="C348" s="176"/>
      <c r="D348" s="177" t="s">
        <v>72</v>
      </c>
      <c r="E348" s="178" t="s">
        <v>1022</v>
      </c>
      <c r="F348" s="178" t="s">
        <v>1023</v>
      </c>
      <c r="G348" s="176"/>
      <c r="H348" s="176"/>
      <c r="I348" s="179"/>
      <c r="J348" s="180">
        <f>SUM(J349:J352)</f>
        <v>0</v>
      </c>
      <c r="K348" s="176"/>
      <c r="L348" s="181"/>
      <c r="M348" s="182"/>
      <c r="N348" s="183"/>
      <c r="O348" s="183"/>
      <c r="P348" s="184">
        <f>SUM(P352:P354)</f>
        <v>0</v>
      </c>
      <c r="Q348" s="183"/>
      <c r="R348" s="184">
        <f>SUM(R352:R354)</f>
        <v>0</v>
      </c>
      <c r="S348" s="183"/>
      <c r="T348" s="185">
        <f>SUM(T352:T354)</f>
        <v>0</v>
      </c>
      <c r="AR348" s="186" t="s">
        <v>81</v>
      </c>
      <c r="AT348" s="187" t="s">
        <v>72</v>
      </c>
      <c r="AU348" s="187" t="s">
        <v>73</v>
      </c>
      <c r="AY348" s="186" t="s">
        <v>137</v>
      </c>
      <c r="BK348" s="188">
        <f>SUM(BK352:BK354)</f>
        <v>0</v>
      </c>
    </row>
    <row r="349" spans="1:65" s="2" customFormat="1" ht="36">
      <c r="A349" s="246"/>
      <c r="B349" s="34"/>
      <c r="C349" s="189">
        <v>105</v>
      </c>
      <c r="D349" s="189" t="s">
        <v>138</v>
      </c>
      <c r="E349" s="190" t="s">
        <v>1327</v>
      </c>
      <c r="F349" s="191" t="s">
        <v>1328</v>
      </c>
      <c r="G349" s="192" t="s">
        <v>141</v>
      </c>
      <c r="H349" s="193">
        <v>75.465000000000003</v>
      </c>
      <c r="I349" s="194"/>
      <c r="J349" s="195">
        <f>ROUND(I349*H349,2)</f>
        <v>0</v>
      </c>
      <c r="K349" s="196"/>
      <c r="L349" s="38"/>
      <c r="M349" s="197" t="s">
        <v>1</v>
      </c>
      <c r="N349" s="198" t="s">
        <v>38</v>
      </c>
      <c r="O349" s="70"/>
      <c r="P349" s="199">
        <f>O349*H349</f>
        <v>0</v>
      </c>
      <c r="Q349" s="199">
        <v>0</v>
      </c>
      <c r="R349" s="199">
        <f>Q349*H349</f>
        <v>0</v>
      </c>
      <c r="S349" s="199">
        <v>0</v>
      </c>
      <c r="T349" s="200">
        <f>S349*H349</f>
        <v>0</v>
      </c>
      <c r="U349" s="246"/>
      <c r="V349" s="246"/>
      <c r="W349" s="246"/>
      <c r="X349" s="246"/>
      <c r="Y349" s="246"/>
      <c r="Z349" s="246"/>
      <c r="AA349" s="246"/>
      <c r="AB349" s="246"/>
      <c r="AC349" s="246"/>
      <c r="AD349" s="246"/>
      <c r="AE349" s="246"/>
      <c r="AR349" s="201" t="s">
        <v>176</v>
      </c>
      <c r="AT349" s="201" t="s">
        <v>138</v>
      </c>
      <c r="AU349" s="201" t="s">
        <v>77</v>
      </c>
      <c r="AY349" s="16" t="s">
        <v>137</v>
      </c>
      <c r="BE349" s="202">
        <f>IF(N349="základní",J349,0)</f>
        <v>0</v>
      </c>
      <c r="BF349" s="202">
        <f>IF(N349="snížená",J349,0)</f>
        <v>0</v>
      </c>
      <c r="BG349" s="202">
        <f>IF(N349="zákl. přenesená",J349,0)</f>
        <v>0</v>
      </c>
      <c r="BH349" s="202">
        <f>IF(N349="sníž. přenesená",J349,0)</f>
        <v>0</v>
      </c>
      <c r="BI349" s="202">
        <f>IF(N349="nulová",J349,0)</f>
        <v>0</v>
      </c>
      <c r="BJ349" s="16" t="s">
        <v>77</v>
      </c>
      <c r="BK349" s="202">
        <f>ROUND(I349*H349,2)</f>
        <v>0</v>
      </c>
      <c r="BL349" s="16" t="s">
        <v>176</v>
      </c>
      <c r="BM349" s="201" t="s">
        <v>696</v>
      </c>
    </row>
    <row r="350" spans="1:65" s="13" customFormat="1">
      <c r="B350" s="203"/>
      <c r="C350" s="204"/>
      <c r="D350" s="205" t="s">
        <v>147</v>
      </c>
      <c r="E350" s="206" t="s">
        <v>1</v>
      </c>
      <c r="F350" s="207" t="s">
        <v>1326</v>
      </c>
      <c r="G350" s="204"/>
      <c r="H350" s="208">
        <v>75.465000000000003</v>
      </c>
      <c r="I350" s="209"/>
      <c r="J350" s="204"/>
      <c r="K350" s="204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147</v>
      </c>
      <c r="AU350" s="214" t="s">
        <v>77</v>
      </c>
      <c r="AV350" s="13" t="s">
        <v>81</v>
      </c>
      <c r="AW350" s="13" t="s">
        <v>30</v>
      </c>
      <c r="AX350" s="13" t="s">
        <v>73</v>
      </c>
      <c r="AY350" s="214" t="s">
        <v>137</v>
      </c>
    </row>
    <row r="351" spans="1:65" s="14" customFormat="1">
      <c r="B351" s="215"/>
      <c r="C351" s="216"/>
      <c r="D351" s="205" t="s">
        <v>147</v>
      </c>
      <c r="E351" s="217" t="s">
        <v>1</v>
      </c>
      <c r="F351" s="218" t="s">
        <v>149</v>
      </c>
      <c r="G351" s="216"/>
      <c r="H351" s="219">
        <v>75.465000000000003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147</v>
      </c>
      <c r="AU351" s="225" t="s">
        <v>77</v>
      </c>
      <c r="AV351" s="14" t="s">
        <v>142</v>
      </c>
      <c r="AW351" s="14" t="s">
        <v>30</v>
      </c>
      <c r="AX351" s="14" t="s">
        <v>77</v>
      </c>
      <c r="AY351" s="225" t="s">
        <v>137</v>
      </c>
    </row>
    <row r="352" spans="1:65" s="2" customFormat="1" ht="24">
      <c r="A352" s="33"/>
      <c r="B352" s="34"/>
      <c r="C352" s="189">
        <v>106</v>
      </c>
      <c r="D352" s="189" t="s">
        <v>138</v>
      </c>
      <c r="E352" s="190" t="s">
        <v>1024</v>
      </c>
      <c r="F352" s="191" t="s">
        <v>1025</v>
      </c>
      <c r="G352" s="192" t="s">
        <v>141</v>
      </c>
      <c r="H352" s="193">
        <v>139.815</v>
      </c>
      <c r="I352" s="194"/>
      <c r="J352" s="195">
        <f>ROUND(I352*H352,2)</f>
        <v>0</v>
      </c>
      <c r="K352" s="196"/>
      <c r="L352" s="38"/>
      <c r="M352" s="197" t="s">
        <v>1</v>
      </c>
      <c r="N352" s="198" t="s">
        <v>38</v>
      </c>
      <c r="O352" s="70"/>
      <c r="P352" s="199">
        <f>O352*H352</f>
        <v>0</v>
      </c>
      <c r="Q352" s="199">
        <v>0</v>
      </c>
      <c r="R352" s="199">
        <f>Q352*H352</f>
        <v>0</v>
      </c>
      <c r="S352" s="199">
        <v>0</v>
      </c>
      <c r="T352" s="200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201" t="s">
        <v>176</v>
      </c>
      <c r="AT352" s="201" t="s">
        <v>138</v>
      </c>
      <c r="AU352" s="201" t="s">
        <v>77</v>
      </c>
      <c r="AY352" s="16" t="s">
        <v>137</v>
      </c>
      <c r="BE352" s="202">
        <f>IF(N352="základní",J352,0)</f>
        <v>0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16" t="s">
        <v>77</v>
      </c>
      <c r="BK352" s="202">
        <f>ROUND(I352*H352,2)</f>
        <v>0</v>
      </c>
      <c r="BL352" s="16" t="s">
        <v>176</v>
      </c>
      <c r="BM352" s="201" t="s">
        <v>696</v>
      </c>
    </row>
    <row r="353" spans="1:65" s="13" customFormat="1">
      <c r="B353" s="203"/>
      <c r="C353" s="204"/>
      <c r="D353" s="205" t="s">
        <v>147</v>
      </c>
      <c r="E353" s="206" t="s">
        <v>1</v>
      </c>
      <c r="F353" s="207" t="s">
        <v>1325</v>
      </c>
      <c r="G353" s="204"/>
      <c r="H353" s="208">
        <v>139.815</v>
      </c>
      <c r="I353" s="209"/>
      <c r="J353" s="204"/>
      <c r="K353" s="204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147</v>
      </c>
      <c r="AU353" s="214" t="s">
        <v>77</v>
      </c>
      <c r="AV353" s="13" t="s">
        <v>81</v>
      </c>
      <c r="AW353" s="13" t="s">
        <v>30</v>
      </c>
      <c r="AX353" s="13" t="s">
        <v>73</v>
      </c>
      <c r="AY353" s="214" t="s">
        <v>137</v>
      </c>
    </row>
    <row r="354" spans="1:65" s="14" customFormat="1">
      <c r="B354" s="215"/>
      <c r="C354" s="216"/>
      <c r="D354" s="205" t="s">
        <v>147</v>
      </c>
      <c r="E354" s="217" t="s">
        <v>1</v>
      </c>
      <c r="F354" s="218" t="s">
        <v>149</v>
      </c>
      <c r="G354" s="216"/>
      <c r="H354" s="219">
        <v>139.815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147</v>
      </c>
      <c r="AU354" s="225" t="s">
        <v>77</v>
      </c>
      <c r="AV354" s="14" t="s">
        <v>142</v>
      </c>
      <c r="AW354" s="14" t="s">
        <v>30</v>
      </c>
      <c r="AX354" s="14" t="s">
        <v>77</v>
      </c>
      <c r="AY354" s="225" t="s">
        <v>137</v>
      </c>
    </row>
    <row r="355" spans="1:65" s="12" customFormat="1" ht="15">
      <c r="B355" s="175"/>
      <c r="C355" s="176"/>
      <c r="D355" s="177" t="s">
        <v>72</v>
      </c>
      <c r="E355" s="178" t="s">
        <v>212</v>
      </c>
      <c r="F355" s="178" t="s">
        <v>213</v>
      </c>
      <c r="G355" s="176"/>
      <c r="H355" s="176"/>
      <c r="I355" s="179"/>
      <c r="J355" s="180">
        <f>BK355</f>
        <v>0</v>
      </c>
      <c r="K355" s="176"/>
      <c r="L355" s="181"/>
      <c r="M355" s="182"/>
      <c r="N355" s="183"/>
      <c r="O355" s="183"/>
      <c r="P355" s="184">
        <f>SUM(P356:P367)</f>
        <v>0</v>
      </c>
      <c r="Q355" s="183"/>
      <c r="R355" s="184">
        <f>SUM(R356:R367)</f>
        <v>0</v>
      </c>
      <c r="S355" s="183"/>
      <c r="T355" s="185">
        <f>SUM(T356:T367)</f>
        <v>0</v>
      </c>
      <c r="AR355" s="186" t="s">
        <v>81</v>
      </c>
      <c r="AT355" s="187" t="s">
        <v>72</v>
      </c>
      <c r="AU355" s="187" t="s">
        <v>73</v>
      </c>
      <c r="AY355" s="186" t="s">
        <v>137</v>
      </c>
      <c r="BK355" s="188">
        <f>SUM(BK356:BK367)</f>
        <v>0</v>
      </c>
    </row>
    <row r="356" spans="1:65" s="2" customFormat="1" ht="12">
      <c r="A356" s="33"/>
      <c r="B356" s="34"/>
      <c r="C356" s="189">
        <v>107</v>
      </c>
      <c r="D356" s="189" t="s">
        <v>138</v>
      </c>
      <c r="E356" s="190" t="s">
        <v>218</v>
      </c>
      <c r="F356" s="191" t="s">
        <v>219</v>
      </c>
      <c r="G356" s="192" t="s">
        <v>141</v>
      </c>
      <c r="H356" s="193">
        <v>57</v>
      </c>
      <c r="I356" s="194"/>
      <c r="J356" s="195">
        <f>ROUND(I356*H356,2)</f>
        <v>0</v>
      </c>
      <c r="K356" s="196"/>
      <c r="L356" s="38"/>
      <c r="M356" s="197" t="s">
        <v>1</v>
      </c>
      <c r="N356" s="198" t="s">
        <v>38</v>
      </c>
      <c r="O356" s="70"/>
      <c r="P356" s="199">
        <f>O356*H356</f>
        <v>0</v>
      </c>
      <c r="Q356" s="199">
        <v>0</v>
      </c>
      <c r="R356" s="199">
        <f>Q356*H356</f>
        <v>0</v>
      </c>
      <c r="S356" s="199">
        <v>0</v>
      </c>
      <c r="T356" s="200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201" t="s">
        <v>176</v>
      </c>
      <c r="AT356" s="201" t="s">
        <v>138</v>
      </c>
      <c r="AU356" s="201" t="s">
        <v>77</v>
      </c>
      <c r="AY356" s="16" t="s">
        <v>137</v>
      </c>
      <c r="BE356" s="202">
        <f>IF(N356="základní",J356,0)</f>
        <v>0</v>
      </c>
      <c r="BF356" s="202">
        <f>IF(N356="snížená",J356,0)</f>
        <v>0</v>
      </c>
      <c r="BG356" s="202">
        <f>IF(N356="zákl. přenesená",J356,0)</f>
        <v>0</v>
      </c>
      <c r="BH356" s="202">
        <f>IF(N356="sníž. přenesená",J356,0)</f>
        <v>0</v>
      </c>
      <c r="BI356" s="202">
        <f>IF(N356="nulová",J356,0)</f>
        <v>0</v>
      </c>
      <c r="BJ356" s="16" t="s">
        <v>77</v>
      </c>
      <c r="BK356" s="202">
        <f>ROUND(I356*H356,2)</f>
        <v>0</v>
      </c>
      <c r="BL356" s="16" t="s">
        <v>176</v>
      </c>
      <c r="BM356" s="201" t="s">
        <v>699</v>
      </c>
    </row>
    <row r="357" spans="1:65" s="2" customFormat="1" ht="12">
      <c r="A357" s="33"/>
      <c r="B357" s="34"/>
      <c r="C357" s="189">
        <v>108</v>
      </c>
      <c r="D357" s="189" t="s">
        <v>138</v>
      </c>
      <c r="E357" s="190" t="s">
        <v>1026</v>
      </c>
      <c r="F357" s="191" t="s">
        <v>1027</v>
      </c>
      <c r="G357" s="192" t="s">
        <v>313</v>
      </c>
      <c r="H357" s="193">
        <v>14.678000000000001</v>
      </c>
      <c r="I357" s="194"/>
      <c r="J357" s="195">
        <f>ROUND(I357*H357,2)</f>
        <v>0</v>
      </c>
      <c r="K357" s="196"/>
      <c r="L357" s="38"/>
      <c r="M357" s="197" t="s">
        <v>1</v>
      </c>
      <c r="N357" s="198" t="s">
        <v>38</v>
      </c>
      <c r="O357" s="70"/>
      <c r="P357" s="199">
        <f>O357*H357</f>
        <v>0</v>
      </c>
      <c r="Q357" s="199">
        <v>0</v>
      </c>
      <c r="R357" s="199">
        <f>Q357*H357</f>
        <v>0</v>
      </c>
      <c r="S357" s="199">
        <v>0</v>
      </c>
      <c r="T357" s="200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201" t="s">
        <v>176</v>
      </c>
      <c r="AT357" s="201" t="s">
        <v>138</v>
      </c>
      <c r="AU357" s="201" t="s">
        <v>77</v>
      </c>
      <c r="AY357" s="16" t="s">
        <v>137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16" t="s">
        <v>77</v>
      </c>
      <c r="BK357" s="202">
        <f>ROUND(I357*H357,2)</f>
        <v>0</v>
      </c>
      <c r="BL357" s="16" t="s">
        <v>176</v>
      </c>
      <c r="BM357" s="201" t="s">
        <v>702</v>
      </c>
    </row>
    <row r="358" spans="1:65" s="13" customFormat="1">
      <c r="B358" s="203"/>
      <c r="C358" s="204"/>
      <c r="D358" s="205" t="s">
        <v>147</v>
      </c>
      <c r="E358" s="206" t="s">
        <v>1</v>
      </c>
      <c r="F358" s="207" t="s">
        <v>1028</v>
      </c>
      <c r="G358" s="204"/>
      <c r="H358" s="208">
        <v>14.678000000000001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147</v>
      </c>
      <c r="AU358" s="214" t="s">
        <v>77</v>
      </c>
      <c r="AV358" s="13" t="s">
        <v>81</v>
      </c>
      <c r="AW358" s="13" t="s">
        <v>30</v>
      </c>
      <c r="AX358" s="13" t="s">
        <v>73</v>
      </c>
      <c r="AY358" s="214" t="s">
        <v>137</v>
      </c>
    </row>
    <row r="359" spans="1:65" s="14" customFormat="1">
      <c r="B359" s="215"/>
      <c r="C359" s="216"/>
      <c r="D359" s="205" t="s">
        <v>147</v>
      </c>
      <c r="E359" s="217" t="s">
        <v>1</v>
      </c>
      <c r="F359" s="218" t="s">
        <v>149</v>
      </c>
      <c r="G359" s="216"/>
      <c r="H359" s="219">
        <v>14.678000000000001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147</v>
      </c>
      <c r="AU359" s="225" t="s">
        <v>77</v>
      </c>
      <c r="AV359" s="14" t="s">
        <v>142</v>
      </c>
      <c r="AW359" s="14" t="s">
        <v>30</v>
      </c>
      <c r="AX359" s="14" t="s">
        <v>77</v>
      </c>
      <c r="AY359" s="225" t="s">
        <v>137</v>
      </c>
    </row>
    <row r="360" spans="1:65" s="2" customFormat="1" ht="12">
      <c r="A360" s="33"/>
      <c r="B360" s="34"/>
      <c r="C360" s="189">
        <v>109</v>
      </c>
      <c r="D360" s="189" t="s">
        <v>138</v>
      </c>
      <c r="E360" s="190" t="s">
        <v>229</v>
      </c>
      <c r="F360" s="191" t="s">
        <v>230</v>
      </c>
      <c r="G360" s="192" t="s">
        <v>141</v>
      </c>
      <c r="H360" s="193">
        <v>67.400000000000006</v>
      </c>
      <c r="I360" s="194"/>
      <c r="J360" s="195">
        <f>ROUND(I360*H360,2)</f>
        <v>0</v>
      </c>
      <c r="K360" s="196"/>
      <c r="L360" s="38"/>
      <c r="M360" s="197" t="s">
        <v>1</v>
      </c>
      <c r="N360" s="198" t="s">
        <v>38</v>
      </c>
      <c r="O360" s="70"/>
      <c r="P360" s="199">
        <f>O360*H360</f>
        <v>0</v>
      </c>
      <c r="Q360" s="199">
        <v>0</v>
      </c>
      <c r="R360" s="199">
        <f>Q360*H360</f>
        <v>0</v>
      </c>
      <c r="S360" s="199">
        <v>0</v>
      </c>
      <c r="T360" s="20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201" t="s">
        <v>176</v>
      </c>
      <c r="AT360" s="201" t="s">
        <v>138</v>
      </c>
      <c r="AU360" s="201" t="s">
        <v>77</v>
      </c>
      <c r="AY360" s="16" t="s">
        <v>137</v>
      </c>
      <c r="BE360" s="202">
        <f>IF(N360="základní",J360,0)</f>
        <v>0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16" t="s">
        <v>77</v>
      </c>
      <c r="BK360" s="202">
        <f>ROUND(I360*H360,2)</f>
        <v>0</v>
      </c>
      <c r="BL360" s="16" t="s">
        <v>176</v>
      </c>
      <c r="BM360" s="201" t="s">
        <v>705</v>
      </c>
    </row>
    <row r="361" spans="1:65" s="2" customFormat="1" ht="12">
      <c r="A361" s="33"/>
      <c r="B361" s="34"/>
      <c r="C361" s="189">
        <v>110</v>
      </c>
      <c r="D361" s="189" t="s">
        <v>138</v>
      </c>
      <c r="E361" s="190" t="s">
        <v>1029</v>
      </c>
      <c r="F361" s="191" t="s">
        <v>1030</v>
      </c>
      <c r="G361" s="192" t="s">
        <v>141</v>
      </c>
      <c r="H361" s="193">
        <v>69.421999999999997</v>
      </c>
      <c r="I361" s="194"/>
      <c r="J361" s="195">
        <f>ROUND(I361*H361,2)</f>
        <v>0</v>
      </c>
      <c r="K361" s="196"/>
      <c r="L361" s="38"/>
      <c r="M361" s="197" t="s">
        <v>1</v>
      </c>
      <c r="N361" s="198" t="s">
        <v>38</v>
      </c>
      <c r="O361" s="70"/>
      <c r="P361" s="199">
        <f>O361*H361</f>
        <v>0</v>
      </c>
      <c r="Q361" s="199">
        <v>0</v>
      </c>
      <c r="R361" s="199">
        <f>Q361*H361</f>
        <v>0</v>
      </c>
      <c r="S361" s="199">
        <v>0</v>
      </c>
      <c r="T361" s="200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201" t="s">
        <v>176</v>
      </c>
      <c r="AT361" s="201" t="s">
        <v>138</v>
      </c>
      <c r="AU361" s="201" t="s">
        <v>77</v>
      </c>
      <c r="AY361" s="16" t="s">
        <v>137</v>
      </c>
      <c r="BE361" s="202">
        <f>IF(N361="základní",J361,0)</f>
        <v>0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16" t="s">
        <v>77</v>
      </c>
      <c r="BK361" s="202">
        <f>ROUND(I361*H361,2)</f>
        <v>0</v>
      </c>
      <c r="BL361" s="16" t="s">
        <v>176</v>
      </c>
      <c r="BM361" s="201" t="s">
        <v>708</v>
      </c>
    </row>
    <row r="362" spans="1:65" s="13" customFormat="1">
      <c r="B362" s="203"/>
      <c r="C362" s="204"/>
      <c r="D362" s="205" t="s">
        <v>147</v>
      </c>
      <c r="E362" s="206" t="s">
        <v>1</v>
      </c>
      <c r="F362" s="207" t="s">
        <v>1031</v>
      </c>
      <c r="G362" s="204"/>
      <c r="H362" s="208">
        <v>69.421999999999997</v>
      </c>
      <c r="I362" s="209"/>
      <c r="J362" s="204"/>
      <c r="K362" s="204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147</v>
      </c>
      <c r="AU362" s="214" t="s">
        <v>77</v>
      </c>
      <c r="AV362" s="13" t="s">
        <v>81</v>
      </c>
      <c r="AW362" s="13" t="s">
        <v>30</v>
      </c>
      <c r="AX362" s="13" t="s">
        <v>73</v>
      </c>
      <c r="AY362" s="214" t="s">
        <v>137</v>
      </c>
    </row>
    <row r="363" spans="1:65" s="14" customFormat="1">
      <c r="B363" s="215"/>
      <c r="C363" s="216"/>
      <c r="D363" s="205" t="s">
        <v>147</v>
      </c>
      <c r="E363" s="217" t="s">
        <v>1</v>
      </c>
      <c r="F363" s="218" t="s">
        <v>149</v>
      </c>
      <c r="G363" s="216"/>
      <c r="H363" s="219">
        <v>69.421999999999997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147</v>
      </c>
      <c r="AU363" s="225" t="s">
        <v>77</v>
      </c>
      <c r="AV363" s="14" t="s">
        <v>142</v>
      </c>
      <c r="AW363" s="14" t="s">
        <v>30</v>
      </c>
      <c r="AX363" s="14" t="s">
        <v>77</v>
      </c>
      <c r="AY363" s="225" t="s">
        <v>137</v>
      </c>
    </row>
    <row r="364" spans="1:65" s="2" customFormat="1" ht="24">
      <c r="A364" s="33"/>
      <c r="B364" s="34"/>
      <c r="C364" s="189">
        <v>111</v>
      </c>
      <c r="D364" s="189" t="s">
        <v>138</v>
      </c>
      <c r="E364" s="190" t="s">
        <v>1032</v>
      </c>
      <c r="F364" s="191" t="s">
        <v>1033</v>
      </c>
      <c r="G364" s="192" t="s">
        <v>141</v>
      </c>
      <c r="H364" s="193">
        <v>57</v>
      </c>
      <c r="I364" s="194"/>
      <c r="J364" s="195">
        <f>ROUND(I364*H364,2)</f>
        <v>0</v>
      </c>
      <c r="K364" s="196"/>
      <c r="L364" s="38"/>
      <c r="M364" s="197" t="s">
        <v>1</v>
      </c>
      <c r="N364" s="198" t="s">
        <v>38</v>
      </c>
      <c r="O364" s="70"/>
      <c r="P364" s="199">
        <f>O364*H364</f>
        <v>0</v>
      </c>
      <c r="Q364" s="199">
        <v>0</v>
      </c>
      <c r="R364" s="199">
        <f>Q364*H364</f>
        <v>0</v>
      </c>
      <c r="S364" s="199">
        <v>0</v>
      </c>
      <c r="T364" s="200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201" t="s">
        <v>176</v>
      </c>
      <c r="AT364" s="201" t="s">
        <v>138</v>
      </c>
      <c r="AU364" s="201" t="s">
        <v>77</v>
      </c>
      <c r="AY364" s="16" t="s">
        <v>137</v>
      </c>
      <c r="BE364" s="202">
        <f>IF(N364="základní",J364,0)</f>
        <v>0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16" t="s">
        <v>77</v>
      </c>
      <c r="BK364" s="202">
        <f>ROUND(I364*H364,2)</f>
        <v>0</v>
      </c>
      <c r="BL364" s="16" t="s">
        <v>176</v>
      </c>
      <c r="BM364" s="201" t="s">
        <v>711</v>
      </c>
    </row>
    <row r="365" spans="1:65" s="13" customFormat="1">
      <c r="B365" s="203"/>
      <c r="C365" s="204"/>
      <c r="D365" s="205" t="s">
        <v>147</v>
      </c>
      <c r="E365" s="206" t="s">
        <v>1</v>
      </c>
      <c r="F365" s="207" t="s">
        <v>564</v>
      </c>
      <c r="G365" s="204"/>
      <c r="H365" s="208">
        <v>57</v>
      </c>
      <c r="I365" s="209"/>
      <c r="J365" s="204"/>
      <c r="K365" s="204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147</v>
      </c>
      <c r="AU365" s="214" t="s">
        <v>77</v>
      </c>
      <c r="AV365" s="13" t="s">
        <v>81</v>
      </c>
      <c r="AW365" s="13" t="s">
        <v>30</v>
      </c>
      <c r="AX365" s="13" t="s">
        <v>73</v>
      </c>
      <c r="AY365" s="214" t="s">
        <v>137</v>
      </c>
    </row>
    <row r="366" spans="1:65" s="14" customFormat="1">
      <c r="B366" s="215"/>
      <c r="C366" s="216"/>
      <c r="D366" s="205" t="s">
        <v>147</v>
      </c>
      <c r="E366" s="217" t="s">
        <v>1</v>
      </c>
      <c r="F366" s="218" t="s">
        <v>149</v>
      </c>
      <c r="G366" s="216"/>
      <c r="H366" s="219">
        <v>57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147</v>
      </c>
      <c r="AU366" s="225" t="s">
        <v>77</v>
      </c>
      <c r="AV366" s="14" t="s">
        <v>142</v>
      </c>
      <c r="AW366" s="14" t="s">
        <v>30</v>
      </c>
      <c r="AX366" s="14" t="s">
        <v>77</v>
      </c>
      <c r="AY366" s="225" t="s">
        <v>137</v>
      </c>
    </row>
    <row r="367" spans="1:65" s="2" customFormat="1" ht="12">
      <c r="A367" s="33"/>
      <c r="B367" s="34"/>
      <c r="C367" s="189">
        <v>112</v>
      </c>
      <c r="D367" s="189" t="s">
        <v>138</v>
      </c>
      <c r="E367" s="190" t="s">
        <v>232</v>
      </c>
      <c r="F367" s="191" t="s">
        <v>233</v>
      </c>
      <c r="G367" s="192" t="s">
        <v>210</v>
      </c>
      <c r="H367" s="193">
        <v>1.08</v>
      </c>
      <c r="I367" s="194"/>
      <c r="J367" s="195">
        <f>ROUND(I367*H367,2)</f>
        <v>0</v>
      </c>
      <c r="K367" s="196"/>
      <c r="L367" s="38"/>
      <c r="M367" s="197" t="s">
        <v>1</v>
      </c>
      <c r="N367" s="198" t="s">
        <v>38</v>
      </c>
      <c r="O367" s="70"/>
      <c r="P367" s="199">
        <f>O367*H367</f>
        <v>0</v>
      </c>
      <c r="Q367" s="199">
        <v>0</v>
      </c>
      <c r="R367" s="199">
        <f>Q367*H367</f>
        <v>0</v>
      </c>
      <c r="S367" s="199">
        <v>0</v>
      </c>
      <c r="T367" s="200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01" t="s">
        <v>176</v>
      </c>
      <c r="AT367" s="201" t="s">
        <v>138</v>
      </c>
      <c r="AU367" s="201" t="s">
        <v>77</v>
      </c>
      <c r="AY367" s="16" t="s">
        <v>137</v>
      </c>
      <c r="BE367" s="202">
        <f>IF(N367="základní",J367,0)</f>
        <v>0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16" t="s">
        <v>77</v>
      </c>
      <c r="BK367" s="202">
        <f>ROUND(I367*H367,2)</f>
        <v>0</v>
      </c>
      <c r="BL367" s="16" t="s">
        <v>176</v>
      </c>
      <c r="BM367" s="201" t="s">
        <v>714</v>
      </c>
    </row>
    <row r="368" spans="1:65" s="12" customFormat="1" ht="15">
      <c r="B368" s="175"/>
      <c r="C368" s="176"/>
      <c r="D368" s="177" t="s">
        <v>72</v>
      </c>
      <c r="E368" s="178" t="s">
        <v>244</v>
      </c>
      <c r="F368" s="178" t="s">
        <v>245</v>
      </c>
      <c r="G368" s="176"/>
      <c r="H368" s="176"/>
      <c r="I368" s="179"/>
      <c r="J368" s="180">
        <f>BK368</f>
        <v>0</v>
      </c>
      <c r="K368" s="176"/>
      <c r="L368" s="181"/>
      <c r="M368" s="182"/>
      <c r="N368" s="183"/>
      <c r="O368" s="183"/>
      <c r="P368" s="184">
        <f>SUM(P369:P379)</f>
        <v>0</v>
      </c>
      <c r="Q368" s="183"/>
      <c r="R368" s="184">
        <f>SUM(R369:R379)</f>
        <v>0</v>
      </c>
      <c r="S368" s="183"/>
      <c r="T368" s="185">
        <f>SUM(T369:T379)</f>
        <v>0</v>
      </c>
      <c r="AR368" s="186" t="s">
        <v>81</v>
      </c>
      <c r="AT368" s="187" t="s">
        <v>72</v>
      </c>
      <c r="AU368" s="187" t="s">
        <v>73</v>
      </c>
      <c r="AY368" s="186" t="s">
        <v>137</v>
      </c>
      <c r="BK368" s="188">
        <f>SUM(BK369:BK379)</f>
        <v>0</v>
      </c>
    </row>
    <row r="369" spans="1:65" s="2" customFormat="1" ht="12">
      <c r="A369" s="33"/>
      <c r="B369" s="34"/>
      <c r="C369" s="189">
        <v>113</v>
      </c>
      <c r="D369" s="189" t="s">
        <v>138</v>
      </c>
      <c r="E369" s="190" t="s">
        <v>1034</v>
      </c>
      <c r="F369" s="191" t="s">
        <v>1035</v>
      </c>
      <c r="G369" s="192" t="s">
        <v>160</v>
      </c>
      <c r="H369" s="193">
        <v>11</v>
      </c>
      <c r="I369" s="194"/>
      <c r="J369" s="195">
        <f t="shared" ref="J369:J374" si="50">ROUND(I369*H369,2)</f>
        <v>0</v>
      </c>
      <c r="K369" s="196"/>
      <c r="L369" s="38"/>
      <c r="M369" s="197" t="s">
        <v>1</v>
      </c>
      <c r="N369" s="198" t="s">
        <v>38</v>
      </c>
      <c r="O369" s="70"/>
      <c r="P369" s="199">
        <f t="shared" ref="P369:P374" si="51">O369*H369</f>
        <v>0</v>
      </c>
      <c r="Q369" s="199">
        <v>0</v>
      </c>
      <c r="R369" s="199">
        <f t="shared" ref="R369:R374" si="52">Q369*H369</f>
        <v>0</v>
      </c>
      <c r="S369" s="199">
        <v>0</v>
      </c>
      <c r="T369" s="200">
        <f t="shared" ref="T369:T374" si="53"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201" t="s">
        <v>176</v>
      </c>
      <c r="AT369" s="201" t="s">
        <v>138</v>
      </c>
      <c r="AU369" s="201" t="s">
        <v>77</v>
      </c>
      <c r="AY369" s="16" t="s">
        <v>137</v>
      </c>
      <c r="BE369" s="202">
        <f t="shared" ref="BE369:BE374" si="54">IF(N369="základní",J369,0)</f>
        <v>0</v>
      </c>
      <c r="BF369" s="202">
        <f t="shared" ref="BF369:BF374" si="55">IF(N369="snížená",J369,0)</f>
        <v>0</v>
      </c>
      <c r="BG369" s="202">
        <f t="shared" ref="BG369:BG374" si="56">IF(N369="zákl. přenesená",J369,0)</f>
        <v>0</v>
      </c>
      <c r="BH369" s="202">
        <f t="shared" ref="BH369:BH374" si="57">IF(N369="sníž. přenesená",J369,0)</f>
        <v>0</v>
      </c>
      <c r="BI369" s="202">
        <f t="shared" ref="BI369:BI374" si="58">IF(N369="nulová",J369,0)</f>
        <v>0</v>
      </c>
      <c r="BJ369" s="16" t="s">
        <v>77</v>
      </c>
      <c r="BK369" s="202">
        <f t="shared" ref="BK369:BK374" si="59">ROUND(I369*H369,2)</f>
        <v>0</v>
      </c>
      <c r="BL369" s="16" t="s">
        <v>176</v>
      </c>
      <c r="BM369" s="201" t="s">
        <v>717</v>
      </c>
    </row>
    <row r="370" spans="1:65" s="2" customFormat="1" ht="12">
      <c r="A370" s="33"/>
      <c r="B370" s="34"/>
      <c r="C370" s="189">
        <v>114</v>
      </c>
      <c r="D370" s="189" t="s">
        <v>138</v>
      </c>
      <c r="E370" s="190" t="s">
        <v>1036</v>
      </c>
      <c r="F370" s="191" t="s">
        <v>1037</v>
      </c>
      <c r="G370" s="192" t="s">
        <v>160</v>
      </c>
      <c r="H370" s="193">
        <v>11</v>
      </c>
      <c r="I370" s="194"/>
      <c r="J370" s="195">
        <f t="shared" si="50"/>
        <v>0</v>
      </c>
      <c r="K370" s="196"/>
      <c r="L370" s="38"/>
      <c r="M370" s="197" t="s">
        <v>1</v>
      </c>
      <c r="N370" s="198" t="s">
        <v>38</v>
      </c>
      <c r="O370" s="70"/>
      <c r="P370" s="199">
        <f t="shared" si="51"/>
        <v>0</v>
      </c>
      <c r="Q370" s="199">
        <v>0</v>
      </c>
      <c r="R370" s="199">
        <f t="shared" si="52"/>
        <v>0</v>
      </c>
      <c r="S370" s="199">
        <v>0</v>
      </c>
      <c r="T370" s="200">
        <f t="shared" si="53"/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201" t="s">
        <v>176</v>
      </c>
      <c r="AT370" s="201" t="s">
        <v>138</v>
      </c>
      <c r="AU370" s="201" t="s">
        <v>77</v>
      </c>
      <c r="AY370" s="16" t="s">
        <v>137</v>
      </c>
      <c r="BE370" s="202">
        <f t="shared" si="54"/>
        <v>0</v>
      </c>
      <c r="BF370" s="202">
        <f t="shared" si="55"/>
        <v>0</v>
      </c>
      <c r="BG370" s="202">
        <f t="shared" si="56"/>
        <v>0</v>
      </c>
      <c r="BH370" s="202">
        <f t="shared" si="57"/>
        <v>0</v>
      </c>
      <c r="BI370" s="202">
        <f t="shared" si="58"/>
        <v>0</v>
      </c>
      <c r="BJ370" s="16" t="s">
        <v>77</v>
      </c>
      <c r="BK370" s="202">
        <f t="shared" si="59"/>
        <v>0</v>
      </c>
      <c r="BL370" s="16" t="s">
        <v>176</v>
      </c>
      <c r="BM370" s="201" t="s">
        <v>720</v>
      </c>
    </row>
    <row r="371" spans="1:65" s="2" customFormat="1" ht="12">
      <c r="A371" s="33"/>
      <c r="B371" s="34"/>
      <c r="C371" s="189">
        <v>115</v>
      </c>
      <c r="D371" s="189" t="s">
        <v>138</v>
      </c>
      <c r="E371" s="190" t="s">
        <v>253</v>
      </c>
      <c r="F371" s="191" t="s">
        <v>254</v>
      </c>
      <c r="G371" s="192" t="s">
        <v>201</v>
      </c>
      <c r="H371" s="193">
        <v>2</v>
      </c>
      <c r="I371" s="194"/>
      <c r="J371" s="195">
        <f t="shared" si="50"/>
        <v>0</v>
      </c>
      <c r="K371" s="196"/>
      <c r="L371" s="38"/>
      <c r="M371" s="197" t="s">
        <v>1</v>
      </c>
      <c r="N371" s="198" t="s">
        <v>38</v>
      </c>
      <c r="O371" s="70"/>
      <c r="P371" s="199">
        <f t="shared" si="51"/>
        <v>0</v>
      </c>
      <c r="Q371" s="199">
        <v>0</v>
      </c>
      <c r="R371" s="199">
        <f t="shared" si="52"/>
        <v>0</v>
      </c>
      <c r="S371" s="199">
        <v>0</v>
      </c>
      <c r="T371" s="200">
        <f t="shared" si="53"/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201" t="s">
        <v>176</v>
      </c>
      <c r="AT371" s="201" t="s">
        <v>138</v>
      </c>
      <c r="AU371" s="201" t="s">
        <v>77</v>
      </c>
      <c r="AY371" s="16" t="s">
        <v>137</v>
      </c>
      <c r="BE371" s="202">
        <f t="shared" si="54"/>
        <v>0</v>
      </c>
      <c r="BF371" s="202">
        <f t="shared" si="55"/>
        <v>0</v>
      </c>
      <c r="BG371" s="202">
        <f t="shared" si="56"/>
        <v>0</v>
      </c>
      <c r="BH371" s="202">
        <f t="shared" si="57"/>
        <v>0</v>
      </c>
      <c r="BI371" s="202">
        <f t="shared" si="58"/>
        <v>0</v>
      </c>
      <c r="BJ371" s="16" t="s">
        <v>77</v>
      </c>
      <c r="BK371" s="202">
        <f t="shared" si="59"/>
        <v>0</v>
      </c>
      <c r="BL371" s="16" t="s">
        <v>176</v>
      </c>
      <c r="BM371" s="201" t="s">
        <v>723</v>
      </c>
    </row>
    <row r="372" spans="1:65" s="2" customFormat="1" ht="24">
      <c r="A372" s="33"/>
      <c r="B372" s="34"/>
      <c r="C372" s="189">
        <v>116</v>
      </c>
      <c r="D372" s="189" t="s">
        <v>138</v>
      </c>
      <c r="E372" s="190" t="s">
        <v>1038</v>
      </c>
      <c r="F372" s="191" t="s">
        <v>1039</v>
      </c>
      <c r="G372" s="192" t="s">
        <v>160</v>
      </c>
      <c r="H372" s="193">
        <v>21.35</v>
      </c>
      <c r="I372" s="194"/>
      <c r="J372" s="195">
        <f t="shared" si="50"/>
        <v>0</v>
      </c>
      <c r="K372" s="196"/>
      <c r="L372" s="38"/>
      <c r="M372" s="197" t="s">
        <v>1</v>
      </c>
      <c r="N372" s="198" t="s">
        <v>38</v>
      </c>
      <c r="O372" s="70"/>
      <c r="P372" s="199">
        <f t="shared" si="51"/>
        <v>0</v>
      </c>
      <c r="Q372" s="199">
        <v>0</v>
      </c>
      <c r="R372" s="199">
        <f t="shared" si="52"/>
        <v>0</v>
      </c>
      <c r="S372" s="199">
        <v>0</v>
      </c>
      <c r="T372" s="200">
        <f t="shared" si="53"/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201" t="s">
        <v>176</v>
      </c>
      <c r="AT372" s="201" t="s">
        <v>138</v>
      </c>
      <c r="AU372" s="201" t="s">
        <v>77</v>
      </c>
      <c r="AY372" s="16" t="s">
        <v>137</v>
      </c>
      <c r="BE372" s="202">
        <f t="shared" si="54"/>
        <v>0</v>
      </c>
      <c r="BF372" s="202">
        <f t="shared" si="55"/>
        <v>0</v>
      </c>
      <c r="BG372" s="202">
        <f t="shared" si="56"/>
        <v>0</v>
      </c>
      <c r="BH372" s="202">
        <f t="shared" si="57"/>
        <v>0</v>
      </c>
      <c r="BI372" s="202">
        <f t="shared" si="58"/>
        <v>0</v>
      </c>
      <c r="BJ372" s="16" t="s">
        <v>77</v>
      </c>
      <c r="BK372" s="202">
        <f t="shared" si="59"/>
        <v>0</v>
      </c>
      <c r="BL372" s="16" t="s">
        <v>176</v>
      </c>
      <c r="BM372" s="201" t="s">
        <v>726</v>
      </c>
    </row>
    <row r="373" spans="1:65" s="2" customFormat="1" ht="12">
      <c r="A373" s="33"/>
      <c r="B373" s="34"/>
      <c r="C373" s="189">
        <v>117</v>
      </c>
      <c r="D373" s="189" t="s">
        <v>138</v>
      </c>
      <c r="E373" s="190" t="s">
        <v>1040</v>
      </c>
      <c r="F373" s="191" t="s">
        <v>1041</v>
      </c>
      <c r="G373" s="192" t="s">
        <v>160</v>
      </c>
      <c r="H373" s="193">
        <v>11.35</v>
      </c>
      <c r="I373" s="194"/>
      <c r="J373" s="195">
        <f t="shared" si="50"/>
        <v>0</v>
      </c>
      <c r="K373" s="196"/>
      <c r="L373" s="38"/>
      <c r="M373" s="197" t="s">
        <v>1</v>
      </c>
      <c r="N373" s="198" t="s">
        <v>38</v>
      </c>
      <c r="O373" s="70"/>
      <c r="P373" s="199">
        <f t="shared" si="51"/>
        <v>0</v>
      </c>
      <c r="Q373" s="199">
        <v>0</v>
      </c>
      <c r="R373" s="199">
        <f t="shared" si="52"/>
        <v>0</v>
      </c>
      <c r="S373" s="199">
        <v>0</v>
      </c>
      <c r="T373" s="200">
        <f t="shared" si="53"/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201" t="s">
        <v>176</v>
      </c>
      <c r="AT373" s="201" t="s">
        <v>138</v>
      </c>
      <c r="AU373" s="201" t="s">
        <v>77</v>
      </c>
      <c r="AY373" s="16" t="s">
        <v>137</v>
      </c>
      <c r="BE373" s="202">
        <f t="shared" si="54"/>
        <v>0</v>
      </c>
      <c r="BF373" s="202">
        <f t="shared" si="55"/>
        <v>0</v>
      </c>
      <c r="BG373" s="202">
        <f t="shared" si="56"/>
        <v>0</v>
      </c>
      <c r="BH373" s="202">
        <f t="shared" si="57"/>
        <v>0</v>
      </c>
      <c r="BI373" s="202">
        <f t="shared" si="58"/>
        <v>0</v>
      </c>
      <c r="BJ373" s="16" t="s">
        <v>77</v>
      </c>
      <c r="BK373" s="202">
        <f t="shared" si="59"/>
        <v>0</v>
      </c>
      <c r="BL373" s="16" t="s">
        <v>176</v>
      </c>
      <c r="BM373" s="201" t="s">
        <v>729</v>
      </c>
    </row>
    <row r="374" spans="1:65" s="2" customFormat="1" ht="12">
      <c r="A374" s="33"/>
      <c r="B374" s="34"/>
      <c r="C374" s="189">
        <v>118</v>
      </c>
      <c r="D374" s="189" t="s">
        <v>138</v>
      </c>
      <c r="E374" s="190" t="s">
        <v>260</v>
      </c>
      <c r="F374" s="191" t="s">
        <v>261</v>
      </c>
      <c r="G374" s="192" t="s">
        <v>160</v>
      </c>
      <c r="H374" s="193">
        <v>8.5</v>
      </c>
      <c r="I374" s="194"/>
      <c r="J374" s="195">
        <f t="shared" si="50"/>
        <v>0</v>
      </c>
      <c r="K374" s="196"/>
      <c r="L374" s="38"/>
      <c r="M374" s="197" t="s">
        <v>1</v>
      </c>
      <c r="N374" s="198" t="s">
        <v>38</v>
      </c>
      <c r="O374" s="70"/>
      <c r="P374" s="199">
        <f t="shared" si="51"/>
        <v>0</v>
      </c>
      <c r="Q374" s="199">
        <v>0</v>
      </c>
      <c r="R374" s="199">
        <f t="shared" si="52"/>
        <v>0</v>
      </c>
      <c r="S374" s="199">
        <v>0</v>
      </c>
      <c r="T374" s="200">
        <f t="shared" si="53"/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201" t="s">
        <v>176</v>
      </c>
      <c r="AT374" s="201" t="s">
        <v>138</v>
      </c>
      <c r="AU374" s="201" t="s">
        <v>77</v>
      </c>
      <c r="AY374" s="16" t="s">
        <v>137</v>
      </c>
      <c r="BE374" s="202">
        <f t="shared" si="54"/>
        <v>0</v>
      </c>
      <c r="BF374" s="202">
        <f t="shared" si="55"/>
        <v>0</v>
      </c>
      <c r="BG374" s="202">
        <f t="shared" si="56"/>
        <v>0</v>
      </c>
      <c r="BH374" s="202">
        <f t="shared" si="57"/>
        <v>0</v>
      </c>
      <c r="BI374" s="202">
        <f t="shared" si="58"/>
        <v>0</v>
      </c>
      <c r="BJ374" s="16" t="s">
        <v>77</v>
      </c>
      <c r="BK374" s="202">
        <f t="shared" si="59"/>
        <v>0</v>
      </c>
      <c r="BL374" s="16" t="s">
        <v>176</v>
      </c>
      <c r="BM374" s="201" t="s">
        <v>732</v>
      </c>
    </row>
    <row r="375" spans="1:65" s="13" customFormat="1">
      <c r="B375" s="203"/>
      <c r="C375" s="204"/>
      <c r="D375" s="205" t="s">
        <v>147</v>
      </c>
      <c r="E375" s="206" t="s">
        <v>1</v>
      </c>
      <c r="F375" s="207" t="s">
        <v>1042</v>
      </c>
      <c r="G375" s="204"/>
      <c r="H375" s="208">
        <v>8.5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147</v>
      </c>
      <c r="AU375" s="214" t="s">
        <v>77</v>
      </c>
      <c r="AV375" s="13" t="s">
        <v>81</v>
      </c>
      <c r="AW375" s="13" t="s">
        <v>30</v>
      </c>
      <c r="AX375" s="13" t="s">
        <v>73</v>
      </c>
      <c r="AY375" s="214" t="s">
        <v>137</v>
      </c>
    </row>
    <row r="376" spans="1:65" s="14" customFormat="1">
      <c r="B376" s="215"/>
      <c r="C376" s="216"/>
      <c r="D376" s="205" t="s">
        <v>147</v>
      </c>
      <c r="E376" s="217" t="s">
        <v>1</v>
      </c>
      <c r="F376" s="218" t="s">
        <v>149</v>
      </c>
      <c r="G376" s="216"/>
      <c r="H376" s="219">
        <v>8.5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147</v>
      </c>
      <c r="AU376" s="225" t="s">
        <v>77</v>
      </c>
      <c r="AV376" s="14" t="s">
        <v>142</v>
      </c>
      <c r="AW376" s="14" t="s">
        <v>30</v>
      </c>
      <c r="AX376" s="14" t="s">
        <v>77</v>
      </c>
      <c r="AY376" s="225" t="s">
        <v>137</v>
      </c>
    </row>
    <row r="377" spans="1:65" s="2" customFormat="1" ht="24">
      <c r="A377" s="33"/>
      <c r="B377" s="34"/>
      <c r="C377" s="189">
        <v>119</v>
      </c>
      <c r="D377" s="189" t="s">
        <v>138</v>
      </c>
      <c r="E377" s="190" t="s">
        <v>1043</v>
      </c>
      <c r="F377" s="191" t="s">
        <v>1044</v>
      </c>
      <c r="G377" s="192" t="s">
        <v>160</v>
      </c>
      <c r="H377" s="193">
        <v>4</v>
      </c>
      <c r="I377" s="194"/>
      <c r="J377" s="195">
        <f>ROUND(I377*H377,2)</f>
        <v>0</v>
      </c>
      <c r="K377" s="196"/>
      <c r="L377" s="38"/>
      <c r="M377" s="197" t="s">
        <v>1</v>
      </c>
      <c r="N377" s="198" t="s">
        <v>38</v>
      </c>
      <c r="O377" s="70"/>
      <c r="P377" s="199">
        <f>O377*H377</f>
        <v>0</v>
      </c>
      <c r="Q377" s="199">
        <v>0</v>
      </c>
      <c r="R377" s="199">
        <f>Q377*H377</f>
        <v>0</v>
      </c>
      <c r="S377" s="199">
        <v>0</v>
      </c>
      <c r="T377" s="200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201" t="s">
        <v>176</v>
      </c>
      <c r="AT377" s="201" t="s">
        <v>138</v>
      </c>
      <c r="AU377" s="201" t="s">
        <v>77</v>
      </c>
      <c r="AY377" s="16" t="s">
        <v>137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16" t="s">
        <v>77</v>
      </c>
      <c r="BK377" s="202">
        <f>ROUND(I377*H377,2)</f>
        <v>0</v>
      </c>
      <c r="BL377" s="16" t="s">
        <v>176</v>
      </c>
      <c r="BM377" s="201" t="s">
        <v>735</v>
      </c>
    </row>
    <row r="378" spans="1:65" s="2" customFormat="1" ht="24">
      <c r="A378" s="33"/>
      <c r="B378" s="34"/>
      <c r="C378" s="189">
        <v>120</v>
      </c>
      <c r="D378" s="189" t="s">
        <v>138</v>
      </c>
      <c r="E378" s="190" t="s">
        <v>1045</v>
      </c>
      <c r="F378" s="191" t="s">
        <v>1046</v>
      </c>
      <c r="G378" s="192" t="s">
        <v>160</v>
      </c>
      <c r="H378" s="193">
        <v>5.38</v>
      </c>
      <c r="I378" s="194"/>
      <c r="J378" s="195">
        <f>ROUND(I378*H378,2)</f>
        <v>0</v>
      </c>
      <c r="K378" s="196"/>
      <c r="L378" s="38"/>
      <c r="M378" s="197" t="s">
        <v>1</v>
      </c>
      <c r="N378" s="198" t="s">
        <v>38</v>
      </c>
      <c r="O378" s="70"/>
      <c r="P378" s="199">
        <f>O378*H378</f>
        <v>0</v>
      </c>
      <c r="Q378" s="199">
        <v>0</v>
      </c>
      <c r="R378" s="199">
        <f>Q378*H378</f>
        <v>0</v>
      </c>
      <c r="S378" s="199">
        <v>0</v>
      </c>
      <c r="T378" s="200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201" t="s">
        <v>176</v>
      </c>
      <c r="AT378" s="201" t="s">
        <v>138</v>
      </c>
      <c r="AU378" s="201" t="s">
        <v>77</v>
      </c>
      <c r="AY378" s="16" t="s">
        <v>137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16" t="s">
        <v>77</v>
      </c>
      <c r="BK378" s="202">
        <f>ROUND(I378*H378,2)</f>
        <v>0</v>
      </c>
      <c r="BL378" s="16" t="s">
        <v>176</v>
      </c>
      <c r="BM378" s="201" t="s">
        <v>738</v>
      </c>
    </row>
    <row r="379" spans="1:65" s="2" customFormat="1" ht="12">
      <c r="A379" s="33"/>
      <c r="B379" s="34"/>
      <c r="C379" s="189">
        <v>121</v>
      </c>
      <c r="D379" s="189" t="s">
        <v>138</v>
      </c>
      <c r="E379" s="190" t="s">
        <v>271</v>
      </c>
      <c r="F379" s="191" t="s">
        <v>272</v>
      </c>
      <c r="G379" s="192" t="s">
        <v>210</v>
      </c>
      <c r="H379" s="193">
        <v>0.42</v>
      </c>
      <c r="I379" s="194"/>
      <c r="J379" s="195">
        <f>ROUND(I379*H379,2)</f>
        <v>0</v>
      </c>
      <c r="K379" s="196"/>
      <c r="L379" s="38"/>
      <c r="M379" s="197" t="s">
        <v>1</v>
      </c>
      <c r="N379" s="198" t="s">
        <v>38</v>
      </c>
      <c r="O379" s="70"/>
      <c r="P379" s="199">
        <f>O379*H379</f>
        <v>0</v>
      </c>
      <c r="Q379" s="199">
        <v>0</v>
      </c>
      <c r="R379" s="199">
        <f>Q379*H379</f>
        <v>0</v>
      </c>
      <c r="S379" s="199">
        <v>0</v>
      </c>
      <c r="T379" s="200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201" t="s">
        <v>176</v>
      </c>
      <c r="AT379" s="201" t="s">
        <v>138</v>
      </c>
      <c r="AU379" s="201" t="s">
        <v>77</v>
      </c>
      <c r="AY379" s="16" t="s">
        <v>137</v>
      </c>
      <c r="BE379" s="202">
        <f>IF(N379="základní",J379,0)</f>
        <v>0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16" t="s">
        <v>77</v>
      </c>
      <c r="BK379" s="202">
        <f>ROUND(I379*H379,2)</f>
        <v>0</v>
      </c>
      <c r="BL379" s="16" t="s">
        <v>176</v>
      </c>
      <c r="BM379" s="201" t="s">
        <v>741</v>
      </c>
    </row>
    <row r="380" spans="1:65" s="12" customFormat="1" ht="15">
      <c r="B380" s="175"/>
      <c r="C380" s="176"/>
      <c r="D380" s="177" t="s">
        <v>72</v>
      </c>
      <c r="E380" s="178" t="s">
        <v>273</v>
      </c>
      <c r="F380" s="178" t="s">
        <v>274</v>
      </c>
      <c r="G380" s="176"/>
      <c r="H380" s="176"/>
      <c r="I380" s="179"/>
      <c r="J380" s="180">
        <f>SUM(J381:J388)</f>
        <v>0</v>
      </c>
      <c r="K380" s="176"/>
      <c r="L380" s="181"/>
      <c r="M380" s="182"/>
      <c r="N380" s="183"/>
      <c r="O380" s="183"/>
      <c r="P380" s="184">
        <f>SUM(P381:P388)</f>
        <v>0</v>
      </c>
      <c r="Q380" s="183"/>
      <c r="R380" s="184">
        <f>SUM(R381:R388)</f>
        <v>0</v>
      </c>
      <c r="S380" s="183"/>
      <c r="T380" s="185">
        <f>SUM(T381:T388)</f>
        <v>0</v>
      </c>
      <c r="AR380" s="186" t="s">
        <v>81</v>
      </c>
      <c r="AT380" s="187" t="s">
        <v>72</v>
      </c>
      <c r="AU380" s="187" t="s">
        <v>73</v>
      </c>
      <c r="AY380" s="186" t="s">
        <v>137</v>
      </c>
      <c r="BK380" s="188">
        <f>SUM(BK381:BK388)</f>
        <v>0</v>
      </c>
    </row>
    <row r="381" spans="1:65" s="2" customFormat="1" ht="12">
      <c r="A381" s="33"/>
      <c r="B381" s="34"/>
      <c r="C381" s="189">
        <v>122</v>
      </c>
      <c r="D381" s="189" t="s">
        <v>138</v>
      </c>
      <c r="E381" s="190" t="s">
        <v>1047</v>
      </c>
      <c r="F381" s="191" t="s">
        <v>1048</v>
      </c>
      <c r="G381" s="192" t="s">
        <v>201</v>
      </c>
      <c r="H381" s="193">
        <v>1</v>
      </c>
      <c r="I381" s="194"/>
      <c r="J381" s="195">
        <f t="shared" ref="J381:J388" si="60">ROUND(I381*H381,2)</f>
        <v>0</v>
      </c>
      <c r="K381" s="196"/>
      <c r="L381" s="38"/>
      <c r="M381" s="197" t="s">
        <v>1</v>
      </c>
      <c r="N381" s="198" t="s">
        <v>38</v>
      </c>
      <c r="O381" s="70"/>
      <c r="P381" s="199">
        <f t="shared" ref="P381:P388" si="61">O381*H381</f>
        <v>0</v>
      </c>
      <c r="Q381" s="199">
        <v>0</v>
      </c>
      <c r="R381" s="199">
        <f t="shared" ref="R381:R388" si="62">Q381*H381</f>
        <v>0</v>
      </c>
      <c r="S381" s="199">
        <v>0</v>
      </c>
      <c r="T381" s="200">
        <f t="shared" ref="T381:T388" si="63"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201" t="s">
        <v>176</v>
      </c>
      <c r="AT381" s="201" t="s">
        <v>138</v>
      </c>
      <c r="AU381" s="201" t="s">
        <v>77</v>
      </c>
      <c r="AY381" s="16" t="s">
        <v>137</v>
      </c>
      <c r="BE381" s="202">
        <f t="shared" ref="BE381:BE388" si="64">IF(N381="základní",J381,0)</f>
        <v>0</v>
      </c>
      <c r="BF381" s="202">
        <f t="shared" ref="BF381:BF388" si="65">IF(N381="snížená",J381,0)</f>
        <v>0</v>
      </c>
      <c r="BG381" s="202">
        <f t="shared" ref="BG381:BG388" si="66">IF(N381="zákl. přenesená",J381,0)</f>
        <v>0</v>
      </c>
      <c r="BH381" s="202">
        <f t="shared" ref="BH381:BH388" si="67">IF(N381="sníž. přenesená",J381,0)</f>
        <v>0</v>
      </c>
      <c r="BI381" s="202">
        <f t="shared" ref="BI381:BI388" si="68">IF(N381="nulová",J381,0)</f>
        <v>0</v>
      </c>
      <c r="BJ381" s="16" t="s">
        <v>77</v>
      </c>
      <c r="BK381" s="202">
        <f t="shared" ref="BK381:BK388" si="69">ROUND(I381*H381,2)</f>
        <v>0</v>
      </c>
      <c r="BL381" s="16" t="s">
        <v>176</v>
      </c>
      <c r="BM381" s="201" t="s">
        <v>746</v>
      </c>
    </row>
    <row r="382" spans="1:65" s="2" customFormat="1" ht="12">
      <c r="A382" s="33"/>
      <c r="B382" s="34"/>
      <c r="C382" s="189">
        <v>123</v>
      </c>
      <c r="D382" s="189" t="s">
        <v>138</v>
      </c>
      <c r="E382" s="190" t="s">
        <v>142</v>
      </c>
      <c r="F382" s="191" t="s">
        <v>1049</v>
      </c>
      <c r="G382" s="192" t="s">
        <v>290</v>
      </c>
      <c r="H382" s="193">
        <v>1</v>
      </c>
      <c r="I382" s="194"/>
      <c r="J382" s="195">
        <f t="shared" si="60"/>
        <v>0</v>
      </c>
      <c r="K382" s="196"/>
      <c r="L382" s="38"/>
      <c r="M382" s="197" t="s">
        <v>1</v>
      </c>
      <c r="N382" s="198" t="s">
        <v>38</v>
      </c>
      <c r="O382" s="70"/>
      <c r="P382" s="199">
        <f t="shared" si="61"/>
        <v>0</v>
      </c>
      <c r="Q382" s="199">
        <v>0</v>
      </c>
      <c r="R382" s="199">
        <f t="shared" si="62"/>
        <v>0</v>
      </c>
      <c r="S382" s="199">
        <v>0</v>
      </c>
      <c r="T382" s="200">
        <f t="shared" si="6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201" t="s">
        <v>176</v>
      </c>
      <c r="AT382" s="201" t="s">
        <v>138</v>
      </c>
      <c r="AU382" s="201" t="s">
        <v>77</v>
      </c>
      <c r="AY382" s="16" t="s">
        <v>137</v>
      </c>
      <c r="BE382" s="202">
        <f t="shared" si="64"/>
        <v>0</v>
      </c>
      <c r="BF382" s="202">
        <f t="shared" si="65"/>
        <v>0</v>
      </c>
      <c r="BG382" s="202">
        <f t="shared" si="66"/>
        <v>0</v>
      </c>
      <c r="BH382" s="202">
        <f t="shared" si="67"/>
        <v>0</v>
      </c>
      <c r="BI382" s="202">
        <f t="shared" si="68"/>
        <v>0</v>
      </c>
      <c r="BJ382" s="16" t="s">
        <v>77</v>
      </c>
      <c r="BK382" s="202">
        <f t="shared" si="69"/>
        <v>0</v>
      </c>
      <c r="BL382" s="16" t="s">
        <v>176</v>
      </c>
      <c r="BM382" s="201" t="s">
        <v>749</v>
      </c>
    </row>
    <row r="383" spans="1:65" s="2" customFormat="1" ht="12">
      <c r="A383" s="33"/>
      <c r="B383" s="34"/>
      <c r="C383" s="189">
        <v>124</v>
      </c>
      <c r="D383" s="189" t="s">
        <v>138</v>
      </c>
      <c r="E383" s="190" t="s">
        <v>1050</v>
      </c>
      <c r="F383" s="191" t="s">
        <v>1051</v>
      </c>
      <c r="G383" s="192" t="s">
        <v>201</v>
      </c>
      <c r="H383" s="193">
        <v>4</v>
      </c>
      <c r="I383" s="194"/>
      <c r="J383" s="195">
        <f t="shared" si="60"/>
        <v>0</v>
      </c>
      <c r="K383" s="196"/>
      <c r="L383" s="38"/>
      <c r="M383" s="197" t="s">
        <v>1</v>
      </c>
      <c r="N383" s="198" t="s">
        <v>38</v>
      </c>
      <c r="O383" s="70"/>
      <c r="P383" s="199">
        <f t="shared" si="61"/>
        <v>0</v>
      </c>
      <c r="Q383" s="199">
        <v>0</v>
      </c>
      <c r="R383" s="199">
        <f t="shared" si="62"/>
        <v>0</v>
      </c>
      <c r="S383" s="199">
        <v>0</v>
      </c>
      <c r="T383" s="200">
        <f t="shared" si="6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201" t="s">
        <v>176</v>
      </c>
      <c r="AT383" s="201" t="s">
        <v>138</v>
      </c>
      <c r="AU383" s="201" t="s">
        <v>77</v>
      </c>
      <c r="AY383" s="16" t="s">
        <v>137</v>
      </c>
      <c r="BE383" s="202">
        <f t="shared" si="64"/>
        <v>0</v>
      </c>
      <c r="BF383" s="202">
        <f t="shared" si="65"/>
        <v>0</v>
      </c>
      <c r="BG383" s="202">
        <f t="shared" si="66"/>
        <v>0</v>
      </c>
      <c r="BH383" s="202">
        <f t="shared" si="67"/>
        <v>0</v>
      </c>
      <c r="BI383" s="202">
        <f t="shared" si="68"/>
        <v>0</v>
      </c>
      <c r="BJ383" s="16" t="s">
        <v>77</v>
      </c>
      <c r="BK383" s="202">
        <f t="shared" si="69"/>
        <v>0</v>
      </c>
      <c r="BL383" s="16" t="s">
        <v>176</v>
      </c>
      <c r="BM383" s="201" t="s">
        <v>754</v>
      </c>
    </row>
    <row r="384" spans="1:65" s="2" customFormat="1" ht="12">
      <c r="A384" s="33"/>
      <c r="B384" s="34"/>
      <c r="C384" s="189">
        <v>125</v>
      </c>
      <c r="D384" s="189" t="s">
        <v>138</v>
      </c>
      <c r="E384" s="190" t="s">
        <v>81</v>
      </c>
      <c r="F384" s="191" t="s">
        <v>1052</v>
      </c>
      <c r="G384" s="192" t="s">
        <v>290</v>
      </c>
      <c r="H384" s="193">
        <v>4</v>
      </c>
      <c r="I384" s="194"/>
      <c r="J384" s="195">
        <f t="shared" si="60"/>
        <v>0</v>
      </c>
      <c r="K384" s="196"/>
      <c r="L384" s="38"/>
      <c r="M384" s="197" t="s">
        <v>1</v>
      </c>
      <c r="N384" s="198" t="s">
        <v>38</v>
      </c>
      <c r="O384" s="70"/>
      <c r="P384" s="199">
        <f t="shared" si="61"/>
        <v>0</v>
      </c>
      <c r="Q384" s="199">
        <v>0</v>
      </c>
      <c r="R384" s="199">
        <f t="shared" si="62"/>
        <v>0</v>
      </c>
      <c r="S384" s="199">
        <v>0</v>
      </c>
      <c r="T384" s="200">
        <f t="shared" si="6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201" t="s">
        <v>176</v>
      </c>
      <c r="AT384" s="201" t="s">
        <v>138</v>
      </c>
      <c r="AU384" s="201" t="s">
        <v>77</v>
      </c>
      <c r="AY384" s="16" t="s">
        <v>137</v>
      </c>
      <c r="BE384" s="202">
        <f t="shared" si="64"/>
        <v>0</v>
      </c>
      <c r="BF384" s="202">
        <f t="shared" si="65"/>
        <v>0</v>
      </c>
      <c r="BG384" s="202">
        <f t="shared" si="66"/>
        <v>0</v>
      </c>
      <c r="BH384" s="202">
        <f t="shared" si="67"/>
        <v>0</v>
      </c>
      <c r="BI384" s="202">
        <f t="shared" si="68"/>
        <v>0</v>
      </c>
      <c r="BJ384" s="16" t="s">
        <v>77</v>
      </c>
      <c r="BK384" s="202">
        <f t="shared" si="69"/>
        <v>0</v>
      </c>
      <c r="BL384" s="16" t="s">
        <v>176</v>
      </c>
      <c r="BM384" s="201" t="s">
        <v>757</v>
      </c>
    </row>
    <row r="385" spans="1:65" s="2" customFormat="1" ht="12">
      <c r="A385" s="33"/>
      <c r="B385" s="34"/>
      <c r="C385" s="189">
        <v>126</v>
      </c>
      <c r="D385" s="189" t="s">
        <v>138</v>
      </c>
      <c r="E385" s="190" t="s">
        <v>1053</v>
      </c>
      <c r="F385" s="191" t="s">
        <v>1054</v>
      </c>
      <c r="G385" s="192" t="s">
        <v>290</v>
      </c>
      <c r="H385" s="193">
        <v>1</v>
      </c>
      <c r="I385" s="194"/>
      <c r="J385" s="195">
        <f t="shared" si="60"/>
        <v>0</v>
      </c>
      <c r="K385" s="196"/>
      <c r="L385" s="38"/>
      <c r="M385" s="197" t="s">
        <v>1</v>
      </c>
      <c r="N385" s="198" t="s">
        <v>38</v>
      </c>
      <c r="O385" s="70"/>
      <c r="P385" s="199">
        <f t="shared" si="61"/>
        <v>0</v>
      </c>
      <c r="Q385" s="199">
        <v>0</v>
      </c>
      <c r="R385" s="199">
        <f t="shared" si="62"/>
        <v>0</v>
      </c>
      <c r="S385" s="199">
        <v>0</v>
      </c>
      <c r="T385" s="200">
        <f t="shared" si="6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201" t="s">
        <v>176</v>
      </c>
      <c r="AT385" s="201" t="s">
        <v>138</v>
      </c>
      <c r="AU385" s="201" t="s">
        <v>77</v>
      </c>
      <c r="AY385" s="16" t="s">
        <v>137</v>
      </c>
      <c r="BE385" s="202">
        <f t="shared" si="64"/>
        <v>0</v>
      </c>
      <c r="BF385" s="202">
        <f t="shared" si="65"/>
        <v>0</v>
      </c>
      <c r="BG385" s="202">
        <f t="shared" si="66"/>
        <v>0</v>
      </c>
      <c r="BH385" s="202">
        <f t="shared" si="67"/>
        <v>0</v>
      </c>
      <c r="BI385" s="202">
        <f t="shared" si="68"/>
        <v>0</v>
      </c>
      <c r="BJ385" s="16" t="s">
        <v>77</v>
      </c>
      <c r="BK385" s="202">
        <f t="shared" si="69"/>
        <v>0</v>
      </c>
      <c r="BL385" s="16" t="s">
        <v>176</v>
      </c>
      <c r="BM385" s="201" t="s">
        <v>762</v>
      </c>
    </row>
    <row r="386" spans="1:65" s="2" customFormat="1" ht="12">
      <c r="A386" s="248"/>
      <c r="B386" s="34"/>
      <c r="C386" s="189">
        <v>127</v>
      </c>
      <c r="D386" s="189" t="s">
        <v>138</v>
      </c>
      <c r="E386" s="190" t="s">
        <v>1342</v>
      </c>
      <c r="F386" s="191" t="s">
        <v>1343</v>
      </c>
      <c r="G386" s="192" t="s">
        <v>290</v>
      </c>
      <c r="H386" s="193">
        <v>1</v>
      </c>
      <c r="I386" s="194"/>
      <c r="J386" s="195">
        <f t="shared" ref="J386" si="70">ROUND(I386*H386,2)</f>
        <v>0</v>
      </c>
      <c r="K386" s="196"/>
      <c r="L386" s="38"/>
      <c r="M386" s="197" t="s">
        <v>1</v>
      </c>
      <c r="N386" s="198" t="s">
        <v>38</v>
      </c>
      <c r="O386" s="70"/>
      <c r="P386" s="199">
        <f t="shared" ref="P386" si="71">O386*H386</f>
        <v>0</v>
      </c>
      <c r="Q386" s="199">
        <v>0</v>
      </c>
      <c r="R386" s="199">
        <f t="shared" ref="R386" si="72">Q386*H386</f>
        <v>0</v>
      </c>
      <c r="S386" s="199">
        <v>0</v>
      </c>
      <c r="T386" s="200">
        <f t="shared" ref="T386" si="73">S386*H386</f>
        <v>0</v>
      </c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R386" s="201" t="s">
        <v>176</v>
      </c>
      <c r="AT386" s="201" t="s">
        <v>138</v>
      </c>
      <c r="AU386" s="201" t="s">
        <v>77</v>
      </c>
      <c r="AY386" s="16" t="s">
        <v>137</v>
      </c>
      <c r="BE386" s="202">
        <f t="shared" ref="BE386" si="74">IF(N386="základní",J386,0)</f>
        <v>0</v>
      </c>
      <c r="BF386" s="202">
        <f t="shared" ref="BF386" si="75">IF(N386="snížená",J386,0)</f>
        <v>0</v>
      </c>
      <c r="BG386" s="202">
        <f t="shared" ref="BG386" si="76">IF(N386="zákl. přenesená",J386,0)</f>
        <v>0</v>
      </c>
      <c r="BH386" s="202">
        <f t="shared" ref="BH386" si="77">IF(N386="sníž. přenesená",J386,0)</f>
        <v>0</v>
      </c>
      <c r="BI386" s="202">
        <f t="shared" ref="BI386" si="78">IF(N386="nulová",J386,0)</f>
        <v>0</v>
      </c>
      <c r="BJ386" s="16" t="s">
        <v>77</v>
      </c>
      <c r="BK386" s="202">
        <f t="shared" ref="BK386" si="79">ROUND(I386*H386,2)</f>
        <v>0</v>
      </c>
      <c r="BL386" s="16" t="s">
        <v>176</v>
      </c>
      <c r="BM386" s="201" t="s">
        <v>762</v>
      </c>
    </row>
    <row r="387" spans="1:65" s="2" customFormat="1" ht="36">
      <c r="A387" s="33"/>
      <c r="B387" s="34"/>
      <c r="C387" s="189">
        <v>128</v>
      </c>
      <c r="D387" s="189" t="s">
        <v>138</v>
      </c>
      <c r="E387" s="190" t="s">
        <v>157</v>
      </c>
      <c r="F387" s="191" t="s">
        <v>1055</v>
      </c>
      <c r="G387" s="192" t="s">
        <v>141</v>
      </c>
      <c r="H387" s="193">
        <v>13.46</v>
      </c>
      <c r="I387" s="194"/>
      <c r="J387" s="195">
        <f t="shared" si="60"/>
        <v>0</v>
      </c>
      <c r="K387" s="196"/>
      <c r="L387" s="38"/>
      <c r="M387" s="197" t="s">
        <v>1</v>
      </c>
      <c r="N387" s="198" t="s">
        <v>38</v>
      </c>
      <c r="O387" s="70"/>
      <c r="P387" s="199">
        <f t="shared" si="61"/>
        <v>0</v>
      </c>
      <c r="Q387" s="199">
        <v>0</v>
      </c>
      <c r="R387" s="199">
        <f t="shared" si="62"/>
        <v>0</v>
      </c>
      <c r="S387" s="199">
        <v>0</v>
      </c>
      <c r="T387" s="200">
        <f t="shared" si="63"/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201" t="s">
        <v>176</v>
      </c>
      <c r="AT387" s="201" t="s">
        <v>138</v>
      </c>
      <c r="AU387" s="201" t="s">
        <v>77</v>
      </c>
      <c r="AY387" s="16" t="s">
        <v>137</v>
      </c>
      <c r="BE387" s="202">
        <f t="shared" si="64"/>
        <v>0</v>
      </c>
      <c r="BF387" s="202">
        <f t="shared" si="65"/>
        <v>0</v>
      </c>
      <c r="BG387" s="202">
        <f t="shared" si="66"/>
        <v>0</v>
      </c>
      <c r="BH387" s="202">
        <f t="shared" si="67"/>
        <v>0</v>
      </c>
      <c r="BI387" s="202">
        <f t="shared" si="68"/>
        <v>0</v>
      </c>
      <c r="BJ387" s="16" t="s">
        <v>77</v>
      </c>
      <c r="BK387" s="202">
        <f t="shared" si="69"/>
        <v>0</v>
      </c>
      <c r="BL387" s="16" t="s">
        <v>176</v>
      </c>
      <c r="BM387" s="201" t="s">
        <v>765</v>
      </c>
    </row>
    <row r="388" spans="1:65" s="2" customFormat="1" ht="12">
      <c r="A388" s="33"/>
      <c r="B388" s="34"/>
      <c r="C388" s="189">
        <v>129</v>
      </c>
      <c r="D388" s="189" t="s">
        <v>138</v>
      </c>
      <c r="E388" s="190" t="s">
        <v>152</v>
      </c>
      <c r="F388" s="191" t="s">
        <v>1056</v>
      </c>
      <c r="G388" s="192" t="s">
        <v>290</v>
      </c>
      <c r="H388" s="193">
        <v>1</v>
      </c>
      <c r="I388" s="194"/>
      <c r="J388" s="195">
        <f t="shared" si="60"/>
        <v>0</v>
      </c>
      <c r="K388" s="196"/>
      <c r="L388" s="38"/>
      <c r="M388" s="197" t="s">
        <v>1</v>
      </c>
      <c r="N388" s="198" t="s">
        <v>38</v>
      </c>
      <c r="O388" s="70"/>
      <c r="P388" s="199">
        <f t="shared" si="61"/>
        <v>0</v>
      </c>
      <c r="Q388" s="199">
        <v>0</v>
      </c>
      <c r="R388" s="199">
        <f t="shared" si="62"/>
        <v>0</v>
      </c>
      <c r="S388" s="199">
        <v>0</v>
      </c>
      <c r="T388" s="200">
        <f t="shared" si="63"/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201" t="s">
        <v>176</v>
      </c>
      <c r="AT388" s="201" t="s">
        <v>138</v>
      </c>
      <c r="AU388" s="201" t="s">
        <v>77</v>
      </c>
      <c r="AY388" s="16" t="s">
        <v>137</v>
      </c>
      <c r="BE388" s="202">
        <f t="shared" si="64"/>
        <v>0</v>
      </c>
      <c r="BF388" s="202">
        <f t="shared" si="65"/>
        <v>0</v>
      </c>
      <c r="BG388" s="202">
        <f t="shared" si="66"/>
        <v>0</v>
      </c>
      <c r="BH388" s="202">
        <f t="shared" si="67"/>
        <v>0</v>
      </c>
      <c r="BI388" s="202">
        <f t="shared" si="68"/>
        <v>0</v>
      </c>
      <c r="BJ388" s="16" t="s">
        <v>77</v>
      </c>
      <c r="BK388" s="202">
        <f t="shared" si="69"/>
        <v>0</v>
      </c>
      <c r="BL388" s="16" t="s">
        <v>176</v>
      </c>
      <c r="BM388" s="201" t="s">
        <v>770</v>
      </c>
    </row>
    <row r="389" spans="1:65" s="12" customFormat="1" ht="15">
      <c r="B389" s="175"/>
      <c r="C389" s="176"/>
      <c r="D389" s="177" t="s">
        <v>72</v>
      </c>
      <c r="E389" s="178" t="s">
        <v>1057</v>
      </c>
      <c r="F389" s="178" t="s">
        <v>1058</v>
      </c>
      <c r="G389" s="176"/>
      <c r="H389" s="176"/>
      <c r="I389" s="179"/>
      <c r="J389" s="180">
        <f>BK389</f>
        <v>0</v>
      </c>
      <c r="K389" s="176"/>
      <c r="L389" s="181"/>
      <c r="M389" s="182"/>
      <c r="N389" s="183"/>
      <c r="O389" s="183"/>
      <c r="P389" s="184">
        <f>SUM(P390:P394)</f>
        <v>0</v>
      </c>
      <c r="Q389" s="183"/>
      <c r="R389" s="184">
        <f>SUM(R390:R394)</f>
        <v>0</v>
      </c>
      <c r="S389" s="183"/>
      <c r="T389" s="185">
        <f>SUM(T390:T394)</f>
        <v>0</v>
      </c>
      <c r="AR389" s="186" t="s">
        <v>81</v>
      </c>
      <c r="AT389" s="187" t="s">
        <v>72</v>
      </c>
      <c r="AU389" s="187" t="s">
        <v>73</v>
      </c>
      <c r="AY389" s="186" t="s">
        <v>137</v>
      </c>
      <c r="BK389" s="188">
        <f>SUM(BK390:BK394)</f>
        <v>0</v>
      </c>
    </row>
    <row r="390" spans="1:65" s="2" customFormat="1" ht="24">
      <c r="A390" s="33"/>
      <c r="B390" s="34"/>
      <c r="C390" s="189">
        <v>130</v>
      </c>
      <c r="D390" s="189" t="s">
        <v>138</v>
      </c>
      <c r="E390" s="190" t="s">
        <v>1059</v>
      </c>
      <c r="F390" s="191" t="s">
        <v>1060</v>
      </c>
      <c r="G390" s="192" t="s">
        <v>141</v>
      </c>
      <c r="H390" s="193">
        <v>10.74</v>
      </c>
      <c r="I390" s="194"/>
      <c r="J390" s="195">
        <f>ROUND(I390*H390,2)</f>
        <v>0</v>
      </c>
      <c r="K390" s="196"/>
      <c r="L390" s="38"/>
      <c r="M390" s="197" t="s">
        <v>1</v>
      </c>
      <c r="N390" s="198" t="s">
        <v>38</v>
      </c>
      <c r="O390" s="70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201" t="s">
        <v>176</v>
      </c>
      <c r="AT390" s="201" t="s">
        <v>138</v>
      </c>
      <c r="AU390" s="201" t="s">
        <v>77</v>
      </c>
      <c r="AY390" s="16" t="s">
        <v>137</v>
      </c>
      <c r="BE390" s="202">
        <f>IF(N390="základní",J390,0)</f>
        <v>0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16" t="s">
        <v>77</v>
      </c>
      <c r="BK390" s="202">
        <f>ROUND(I390*H390,2)</f>
        <v>0</v>
      </c>
      <c r="BL390" s="16" t="s">
        <v>176</v>
      </c>
      <c r="BM390" s="201" t="s">
        <v>773</v>
      </c>
    </row>
    <row r="391" spans="1:65" s="13" customFormat="1">
      <c r="B391" s="203"/>
      <c r="C391" s="204"/>
      <c r="D391" s="205" t="s">
        <v>147</v>
      </c>
      <c r="E391" s="206" t="s">
        <v>1</v>
      </c>
      <c r="F391" s="207" t="s">
        <v>1061</v>
      </c>
      <c r="G391" s="204"/>
      <c r="H391" s="208">
        <v>10.74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147</v>
      </c>
      <c r="AU391" s="214" t="s">
        <v>77</v>
      </c>
      <c r="AV391" s="13" t="s">
        <v>81</v>
      </c>
      <c r="AW391" s="13" t="s">
        <v>30</v>
      </c>
      <c r="AX391" s="13" t="s">
        <v>73</v>
      </c>
      <c r="AY391" s="214" t="s">
        <v>137</v>
      </c>
    </row>
    <row r="392" spans="1:65" s="14" customFormat="1">
      <c r="B392" s="215"/>
      <c r="C392" s="216"/>
      <c r="D392" s="205" t="s">
        <v>147</v>
      </c>
      <c r="E392" s="217" t="s">
        <v>1</v>
      </c>
      <c r="F392" s="218" t="s">
        <v>149</v>
      </c>
      <c r="G392" s="216"/>
      <c r="H392" s="219">
        <v>10.74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147</v>
      </c>
      <c r="AU392" s="225" t="s">
        <v>77</v>
      </c>
      <c r="AV392" s="14" t="s">
        <v>142</v>
      </c>
      <c r="AW392" s="14" t="s">
        <v>30</v>
      </c>
      <c r="AX392" s="14" t="s">
        <v>77</v>
      </c>
      <c r="AY392" s="225" t="s">
        <v>137</v>
      </c>
    </row>
    <row r="393" spans="1:65" s="2" customFormat="1" ht="24">
      <c r="A393" s="33"/>
      <c r="B393" s="34"/>
      <c r="C393" s="189">
        <v>131</v>
      </c>
      <c r="D393" s="189" t="s">
        <v>138</v>
      </c>
      <c r="E393" s="190" t="s">
        <v>1062</v>
      </c>
      <c r="F393" s="191" t="s">
        <v>1063</v>
      </c>
      <c r="G393" s="192" t="s">
        <v>141</v>
      </c>
      <c r="H393" s="193">
        <v>10.74</v>
      </c>
      <c r="I393" s="194"/>
      <c r="J393" s="195">
        <f>ROUND(I393*H393,2)</f>
        <v>0</v>
      </c>
      <c r="K393" s="196"/>
      <c r="L393" s="38"/>
      <c r="M393" s="197" t="s">
        <v>1</v>
      </c>
      <c r="N393" s="198" t="s">
        <v>38</v>
      </c>
      <c r="O393" s="70"/>
      <c r="P393" s="199">
        <f>O393*H393</f>
        <v>0</v>
      </c>
      <c r="Q393" s="199">
        <v>0</v>
      </c>
      <c r="R393" s="199">
        <f>Q393*H393</f>
        <v>0</v>
      </c>
      <c r="S393" s="199">
        <v>0</v>
      </c>
      <c r="T393" s="200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201" t="s">
        <v>176</v>
      </c>
      <c r="AT393" s="201" t="s">
        <v>138</v>
      </c>
      <c r="AU393" s="201" t="s">
        <v>77</v>
      </c>
      <c r="AY393" s="16" t="s">
        <v>137</v>
      </c>
      <c r="BE393" s="202">
        <f>IF(N393="základní",J393,0)</f>
        <v>0</v>
      </c>
      <c r="BF393" s="202">
        <f>IF(N393="snížená",J393,0)</f>
        <v>0</v>
      </c>
      <c r="BG393" s="202">
        <f>IF(N393="zákl. přenesená",J393,0)</f>
        <v>0</v>
      </c>
      <c r="BH393" s="202">
        <f>IF(N393="sníž. přenesená",J393,0)</f>
        <v>0</v>
      </c>
      <c r="BI393" s="202">
        <f>IF(N393="nulová",J393,0)</f>
        <v>0</v>
      </c>
      <c r="BJ393" s="16" t="s">
        <v>77</v>
      </c>
      <c r="BK393" s="202">
        <f>ROUND(I393*H393,2)</f>
        <v>0</v>
      </c>
      <c r="BL393" s="16" t="s">
        <v>176</v>
      </c>
      <c r="BM393" s="201" t="s">
        <v>776</v>
      </c>
    </row>
    <row r="394" spans="1:65" s="2" customFormat="1" ht="24">
      <c r="A394" s="33"/>
      <c r="B394" s="34"/>
      <c r="C394" s="189">
        <v>132</v>
      </c>
      <c r="D394" s="189" t="s">
        <v>138</v>
      </c>
      <c r="E394" s="190" t="s">
        <v>1064</v>
      </c>
      <c r="F394" s="191" t="s">
        <v>1065</v>
      </c>
      <c r="G394" s="192" t="s">
        <v>141</v>
      </c>
      <c r="H394" s="193">
        <v>6.84</v>
      </c>
      <c r="I394" s="194"/>
      <c r="J394" s="195">
        <f>ROUND(I394*H394,2)</f>
        <v>0</v>
      </c>
      <c r="K394" s="196"/>
      <c r="L394" s="38"/>
      <c r="M394" s="197" t="s">
        <v>1</v>
      </c>
      <c r="N394" s="198" t="s">
        <v>38</v>
      </c>
      <c r="O394" s="70"/>
      <c r="P394" s="199">
        <f>O394*H394</f>
        <v>0</v>
      </c>
      <c r="Q394" s="199">
        <v>0</v>
      </c>
      <c r="R394" s="199">
        <f>Q394*H394</f>
        <v>0</v>
      </c>
      <c r="S394" s="199">
        <v>0</v>
      </c>
      <c r="T394" s="200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201" t="s">
        <v>176</v>
      </c>
      <c r="AT394" s="201" t="s">
        <v>138</v>
      </c>
      <c r="AU394" s="201" t="s">
        <v>77</v>
      </c>
      <c r="AY394" s="16" t="s">
        <v>137</v>
      </c>
      <c r="BE394" s="202">
        <f>IF(N394="základní",J394,0)</f>
        <v>0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16" t="s">
        <v>77</v>
      </c>
      <c r="BK394" s="202">
        <f>ROUND(I394*H394,2)</f>
        <v>0</v>
      </c>
      <c r="BL394" s="16" t="s">
        <v>176</v>
      </c>
      <c r="BM394" s="201" t="s">
        <v>1066</v>
      </c>
    </row>
    <row r="395" spans="1:65" s="12" customFormat="1" ht="15">
      <c r="B395" s="175"/>
      <c r="C395" s="176"/>
      <c r="D395" s="177" t="s">
        <v>72</v>
      </c>
      <c r="E395" s="178" t="s">
        <v>1067</v>
      </c>
      <c r="F395" s="178" t="s">
        <v>1068</v>
      </c>
      <c r="G395" s="176"/>
      <c r="H395" s="176"/>
      <c r="I395" s="179"/>
      <c r="J395" s="180">
        <f>SUM(J396:J398)</f>
        <v>0</v>
      </c>
      <c r="K395" s="176"/>
      <c r="L395" s="181"/>
      <c r="M395" s="182"/>
      <c r="N395" s="183"/>
      <c r="O395" s="183"/>
      <c r="P395" s="184">
        <f>P396+SUM(P397:P399)</f>
        <v>0</v>
      </c>
      <c r="Q395" s="183"/>
      <c r="R395" s="184">
        <f>R396+SUM(R397:R399)</f>
        <v>0.58829400000000009</v>
      </c>
      <c r="S395" s="183"/>
      <c r="T395" s="185">
        <f>T396+SUM(T397:T399)</f>
        <v>0</v>
      </c>
      <c r="AR395" s="186" t="s">
        <v>81</v>
      </c>
      <c r="AT395" s="187" t="s">
        <v>72</v>
      </c>
      <c r="AU395" s="187" t="s">
        <v>73</v>
      </c>
      <c r="AY395" s="186" t="s">
        <v>137</v>
      </c>
      <c r="BK395" s="188">
        <f>BK396+SUM(BK397:BK399)</f>
        <v>0</v>
      </c>
    </row>
    <row r="396" spans="1:65" s="2" customFormat="1" ht="24">
      <c r="A396" s="33"/>
      <c r="B396" s="34"/>
      <c r="C396" s="189">
        <v>133</v>
      </c>
      <c r="D396" s="189" t="s">
        <v>138</v>
      </c>
      <c r="E396" s="190" t="s">
        <v>1069</v>
      </c>
      <c r="F396" s="191" t="s">
        <v>1070</v>
      </c>
      <c r="G396" s="192" t="s">
        <v>141</v>
      </c>
      <c r="H396" s="193">
        <v>54.06</v>
      </c>
      <c r="I396" s="194"/>
      <c r="J396" s="195">
        <f>ROUND(I396*H396,2)</f>
        <v>0</v>
      </c>
      <c r="K396" s="196"/>
      <c r="L396" s="38"/>
      <c r="M396" s="197" t="s">
        <v>1</v>
      </c>
      <c r="N396" s="198" t="s">
        <v>38</v>
      </c>
      <c r="O396" s="70"/>
      <c r="P396" s="199">
        <f>O396*H396</f>
        <v>0</v>
      </c>
      <c r="Q396" s="199">
        <v>0</v>
      </c>
      <c r="R396" s="199">
        <f>Q396*H396</f>
        <v>0</v>
      </c>
      <c r="S396" s="199">
        <v>0</v>
      </c>
      <c r="T396" s="200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201" t="s">
        <v>176</v>
      </c>
      <c r="AT396" s="201" t="s">
        <v>138</v>
      </c>
      <c r="AU396" s="201" t="s">
        <v>77</v>
      </c>
      <c r="AY396" s="16" t="s">
        <v>137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16" t="s">
        <v>77</v>
      </c>
      <c r="BK396" s="202">
        <f>ROUND(I396*H396,2)</f>
        <v>0</v>
      </c>
      <c r="BL396" s="16" t="s">
        <v>176</v>
      </c>
      <c r="BM396" s="201" t="s">
        <v>1071</v>
      </c>
    </row>
    <row r="397" spans="1:65" s="2" customFormat="1" ht="24">
      <c r="A397" s="33"/>
      <c r="B397" s="34"/>
      <c r="C397" s="189">
        <v>134</v>
      </c>
      <c r="D397" s="189" t="s">
        <v>138</v>
      </c>
      <c r="E397" s="190" t="s">
        <v>1072</v>
      </c>
      <c r="F397" s="191" t="s">
        <v>1073</v>
      </c>
      <c r="G397" s="192" t="s">
        <v>141</v>
      </c>
      <c r="H397" s="193">
        <v>54.06</v>
      </c>
      <c r="I397" s="194"/>
      <c r="J397" s="195">
        <f>ROUND(I397*H397,2)</f>
        <v>0</v>
      </c>
      <c r="K397" s="196"/>
      <c r="L397" s="38"/>
      <c r="M397" s="197" t="s">
        <v>1</v>
      </c>
      <c r="N397" s="198" t="s">
        <v>38</v>
      </c>
      <c r="O397" s="70"/>
      <c r="P397" s="199">
        <f>O397*H397</f>
        <v>0</v>
      </c>
      <c r="Q397" s="199">
        <v>0</v>
      </c>
      <c r="R397" s="199">
        <f>Q397*H397</f>
        <v>0</v>
      </c>
      <c r="S397" s="199">
        <v>0</v>
      </c>
      <c r="T397" s="200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201" t="s">
        <v>176</v>
      </c>
      <c r="AT397" s="201" t="s">
        <v>138</v>
      </c>
      <c r="AU397" s="201" t="s">
        <v>77</v>
      </c>
      <c r="AY397" s="16" t="s">
        <v>137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16" t="s">
        <v>77</v>
      </c>
      <c r="BK397" s="202">
        <f>ROUND(I397*H397,2)</f>
        <v>0</v>
      </c>
      <c r="BL397" s="16" t="s">
        <v>176</v>
      </c>
      <c r="BM397" s="201" t="s">
        <v>1074</v>
      </c>
    </row>
    <row r="398" spans="1:65" s="2" customFormat="1" ht="24">
      <c r="A398" s="33"/>
      <c r="B398" s="34"/>
      <c r="C398" s="189">
        <v>135</v>
      </c>
      <c r="D398" s="189" t="s">
        <v>138</v>
      </c>
      <c r="E398" s="190" t="s">
        <v>1075</v>
      </c>
      <c r="F398" s="191" t="s">
        <v>1076</v>
      </c>
      <c r="G398" s="192" t="s">
        <v>160</v>
      </c>
      <c r="H398" s="193">
        <v>10</v>
      </c>
      <c r="I398" s="194"/>
      <c r="J398" s="195">
        <f>ROUND(I398*H398,2)</f>
        <v>0</v>
      </c>
      <c r="K398" s="196"/>
      <c r="L398" s="38"/>
      <c r="M398" s="197" t="s">
        <v>1</v>
      </c>
      <c r="N398" s="198" t="s">
        <v>38</v>
      </c>
      <c r="O398" s="70"/>
      <c r="P398" s="199">
        <f>O398*H398</f>
        <v>0</v>
      </c>
      <c r="Q398" s="199">
        <v>0</v>
      </c>
      <c r="R398" s="199">
        <f>Q398*H398</f>
        <v>0</v>
      </c>
      <c r="S398" s="199">
        <v>0</v>
      </c>
      <c r="T398" s="200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201" t="s">
        <v>176</v>
      </c>
      <c r="AT398" s="201" t="s">
        <v>138</v>
      </c>
      <c r="AU398" s="201" t="s">
        <v>77</v>
      </c>
      <c r="AY398" s="16" t="s">
        <v>137</v>
      </c>
      <c r="BE398" s="202">
        <f>IF(N398="základní",J398,0)</f>
        <v>0</v>
      </c>
      <c r="BF398" s="202">
        <f>IF(N398="snížená",J398,0)</f>
        <v>0</v>
      </c>
      <c r="BG398" s="202">
        <f>IF(N398="zákl. přenesená",J398,0)</f>
        <v>0</v>
      </c>
      <c r="BH398" s="202">
        <f>IF(N398="sníž. přenesená",J398,0)</f>
        <v>0</v>
      </c>
      <c r="BI398" s="202">
        <f>IF(N398="nulová",J398,0)</f>
        <v>0</v>
      </c>
      <c r="BJ398" s="16" t="s">
        <v>77</v>
      </c>
      <c r="BK398" s="202">
        <f>ROUND(I398*H398,2)</f>
        <v>0</v>
      </c>
      <c r="BL398" s="16" t="s">
        <v>176</v>
      </c>
      <c r="BM398" s="201" t="s">
        <v>1077</v>
      </c>
    </row>
    <row r="399" spans="1:65" s="12" customFormat="1" ht="12.75">
      <c r="B399" s="175"/>
      <c r="C399" s="176"/>
      <c r="D399" s="177" t="s">
        <v>72</v>
      </c>
      <c r="E399" s="226" t="s">
        <v>758</v>
      </c>
      <c r="F399" s="226" t="s">
        <v>1078</v>
      </c>
      <c r="G399" s="176"/>
      <c r="H399" s="176"/>
      <c r="I399" s="179"/>
      <c r="J399" s="227">
        <f>SUM(J400:K416)</f>
        <v>0</v>
      </c>
      <c r="K399" s="176"/>
      <c r="L399" s="181"/>
      <c r="M399" s="182"/>
      <c r="N399" s="183"/>
      <c r="O399" s="183"/>
      <c r="P399" s="184">
        <f>SUM(P401:P415)</f>
        <v>0</v>
      </c>
      <c r="Q399" s="183"/>
      <c r="R399" s="184">
        <f>SUM(R401:R415)</f>
        <v>0.58829400000000009</v>
      </c>
      <c r="S399" s="183"/>
      <c r="T399" s="185">
        <f>SUM(T401:T415)</f>
        <v>0</v>
      </c>
      <c r="AR399" s="186" t="s">
        <v>81</v>
      </c>
      <c r="AT399" s="187" t="s">
        <v>72</v>
      </c>
      <c r="AU399" s="187" t="s">
        <v>77</v>
      </c>
      <c r="AY399" s="186" t="s">
        <v>137</v>
      </c>
      <c r="BK399" s="188">
        <f>SUM(BK401:BK415)</f>
        <v>0</v>
      </c>
    </row>
    <row r="400" spans="1:65" s="2" customFormat="1" ht="36">
      <c r="A400" s="247"/>
      <c r="B400" s="34"/>
      <c r="C400" s="189">
        <v>136</v>
      </c>
      <c r="D400" s="189" t="s">
        <v>138</v>
      </c>
      <c r="E400" s="190" t="s">
        <v>1337</v>
      </c>
      <c r="F400" s="191" t="s">
        <v>1338</v>
      </c>
      <c r="G400" s="192" t="s">
        <v>141</v>
      </c>
      <c r="H400" s="193">
        <v>82.2</v>
      </c>
      <c r="I400" s="194"/>
      <c r="J400" s="195">
        <f>ROUND(I400*H400,2)</f>
        <v>0</v>
      </c>
      <c r="K400" s="196"/>
      <c r="L400" s="38"/>
      <c r="M400" s="197" t="s">
        <v>1</v>
      </c>
      <c r="N400" s="198" t="s">
        <v>38</v>
      </c>
      <c r="O400" s="70"/>
      <c r="P400" s="199">
        <f>O400*H400</f>
        <v>0</v>
      </c>
      <c r="Q400" s="199">
        <v>2.9E-4</v>
      </c>
      <c r="R400" s="199">
        <f>Q400*H400</f>
        <v>2.3838000000000002E-2</v>
      </c>
      <c r="S400" s="199">
        <v>0</v>
      </c>
      <c r="T400" s="200">
        <f>S400*H400</f>
        <v>0</v>
      </c>
      <c r="U400" s="247"/>
      <c r="V400" s="247"/>
      <c r="W400" s="247"/>
      <c r="X400" s="247"/>
      <c r="Y400" s="247"/>
      <c r="Z400" s="247"/>
      <c r="AA400" s="247"/>
      <c r="AB400" s="247"/>
      <c r="AC400" s="247"/>
      <c r="AD400" s="247"/>
      <c r="AE400" s="247"/>
      <c r="AR400" s="201" t="s">
        <v>176</v>
      </c>
      <c r="AT400" s="201" t="s">
        <v>138</v>
      </c>
      <c r="AU400" s="201" t="s">
        <v>81</v>
      </c>
      <c r="AY400" s="16" t="s">
        <v>137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16" t="s">
        <v>77</v>
      </c>
      <c r="BK400" s="202">
        <f>ROUND(I400*H400,2)</f>
        <v>0</v>
      </c>
      <c r="BL400" s="16" t="s">
        <v>176</v>
      </c>
      <c r="BM400" s="201" t="s">
        <v>1081</v>
      </c>
    </row>
    <row r="401" spans="1:65" s="2" customFormat="1" ht="24">
      <c r="A401" s="33"/>
      <c r="B401" s="34"/>
      <c r="C401" s="189">
        <v>137</v>
      </c>
      <c r="D401" s="189" t="s">
        <v>138</v>
      </c>
      <c r="E401" s="190" t="s">
        <v>1079</v>
      </c>
      <c r="F401" s="191" t="s">
        <v>1080</v>
      </c>
      <c r="G401" s="192" t="s">
        <v>141</v>
      </c>
      <c r="H401" s="193">
        <v>170.52</v>
      </c>
      <c r="I401" s="194"/>
      <c r="J401" s="195">
        <f>ROUND(I401*H401,2)</f>
        <v>0</v>
      </c>
      <c r="K401" s="196"/>
      <c r="L401" s="38"/>
      <c r="M401" s="197" t="s">
        <v>1</v>
      </c>
      <c r="N401" s="198" t="s">
        <v>38</v>
      </c>
      <c r="O401" s="70"/>
      <c r="P401" s="199">
        <f>O401*H401</f>
        <v>0</v>
      </c>
      <c r="Q401" s="199">
        <v>2.9E-4</v>
      </c>
      <c r="R401" s="199">
        <f>Q401*H401</f>
        <v>4.9450800000000003E-2</v>
      </c>
      <c r="S401" s="199">
        <v>0</v>
      </c>
      <c r="T401" s="200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201" t="s">
        <v>176</v>
      </c>
      <c r="AT401" s="201" t="s">
        <v>138</v>
      </c>
      <c r="AU401" s="201" t="s">
        <v>81</v>
      </c>
      <c r="AY401" s="16" t="s">
        <v>137</v>
      </c>
      <c r="BE401" s="202">
        <f>IF(N401="základní",J401,0)</f>
        <v>0</v>
      </c>
      <c r="BF401" s="202">
        <f>IF(N401="snížená",J401,0)</f>
        <v>0</v>
      </c>
      <c r="BG401" s="202">
        <f>IF(N401="zákl. přenesená",J401,0)</f>
        <v>0</v>
      </c>
      <c r="BH401" s="202">
        <f>IF(N401="sníž. přenesená",J401,0)</f>
        <v>0</v>
      </c>
      <c r="BI401" s="202">
        <f>IF(N401="nulová",J401,0)</f>
        <v>0</v>
      </c>
      <c r="BJ401" s="16" t="s">
        <v>77</v>
      </c>
      <c r="BK401" s="202">
        <f>ROUND(I401*H401,2)</f>
        <v>0</v>
      </c>
      <c r="BL401" s="16" t="s">
        <v>176</v>
      </c>
      <c r="BM401" s="201" t="s">
        <v>1081</v>
      </c>
    </row>
    <row r="402" spans="1:65" s="13" customFormat="1">
      <c r="B402" s="203"/>
      <c r="C402" s="204"/>
      <c r="D402" s="205" t="s">
        <v>147</v>
      </c>
      <c r="E402" s="206" t="s">
        <v>1</v>
      </c>
      <c r="F402" s="207" t="s">
        <v>1082</v>
      </c>
      <c r="G402" s="204"/>
      <c r="H402" s="208">
        <v>67.400000000000006</v>
      </c>
      <c r="I402" s="209"/>
      <c r="J402" s="204"/>
      <c r="K402" s="204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147</v>
      </c>
      <c r="AU402" s="214" t="s">
        <v>81</v>
      </c>
      <c r="AV402" s="13" t="s">
        <v>81</v>
      </c>
      <c r="AW402" s="13" t="s">
        <v>30</v>
      </c>
      <c r="AX402" s="13" t="s">
        <v>73</v>
      </c>
      <c r="AY402" s="214" t="s">
        <v>137</v>
      </c>
    </row>
    <row r="403" spans="1:65" s="13" customFormat="1">
      <c r="B403" s="203"/>
      <c r="C403" s="204"/>
      <c r="D403" s="205" t="s">
        <v>147</v>
      </c>
      <c r="E403" s="206" t="s">
        <v>1</v>
      </c>
      <c r="F403" s="207" t="s">
        <v>1083</v>
      </c>
      <c r="G403" s="204"/>
      <c r="H403" s="208">
        <v>48.93</v>
      </c>
      <c r="I403" s="209"/>
      <c r="J403" s="204"/>
      <c r="K403" s="204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147</v>
      </c>
      <c r="AU403" s="214" t="s">
        <v>81</v>
      </c>
      <c r="AV403" s="13" t="s">
        <v>81</v>
      </c>
      <c r="AW403" s="13" t="s">
        <v>30</v>
      </c>
      <c r="AX403" s="13" t="s">
        <v>73</v>
      </c>
      <c r="AY403" s="214" t="s">
        <v>137</v>
      </c>
    </row>
    <row r="404" spans="1:65" s="13" customFormat="1">
      <c r="B404" s="203"/>
      <c r="C404" s="204"/>
      <c r="D404" s="205" t="s">
        <v>147</v>
      </c>
      <c r="E404" s="206" t="s">
        <v>1</v>
      </c>
      <c r="F404" s="207" t="s">
        <v>1084</v>
      </c>
      <c r="G404" s="204"/>
      <c r="H404" s="208">
        <v>54.19</v>
      </c>
      <c r="I404" s="209"/>
      <c r="J404" s="204"/>
      <c r="K404" s="204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147</v>
      </c>
      <c r="AU404" s="214" t="s">
        <v>81</v>
      </c>
      <c r="AV404" s="13" t="s">
        <v>81</v>
      </c>
      <c r="AW404" s="13" t="s">
        <v>30</v>
      </c>
      <c r="AX404" s="13" t="s">
        <v>73</v>
      </c>
      <c r="AY404" s="214" t="s">
        <v>137</v>
      </c>
    </row>
    <row r="405" spans="1:65" s="14" customFormat="1">
      <c r="B405" s="215"/>
      <c r="C405" s="216"/>
      <c r="D405" s="205" t="s">
        <v>147</v>
      </c>
      <c r="E405" s="217" t="s">
        <v>1</v>
      </c>
      <c r="F405" s="218" t="s">
        <v>149</v>
      </c>
      <c r="G405" s="216"/>
      <c r="H405" s="219">
        <v>170.52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147</v>
      </c>
      <c r="AU405" s="225" t="s">
        <v>81</v>
      </c>
      <c r="AV405" s="14" t="s">
        <v>142</v>
      </c>
      <c r="AW405" s="14" t="s">
        <v>30</v>
      </c>
      <c r="AX405" s="14" t="s">
        <v>77</v>
      </c>
      <c r="AY405" s="225" t="s">
        <v>137</v>
      </c>
    </row>
    <row r="406" spans="1:65" s="2" customFormat="1" ht="24">
      <c r="A406" s="33"/>
      <c r="B406" s="34"/>
      <c r="C406" s="189">
        <v>138</v>
      </c>
      <c r="D406" s="189" t="s">
        <v>138</v>
      </c>
      <c r="E406" s="190" t="s">
        <v>1085</v>
      </c>
      <c r="F406" s="191" t="s">
        <v>1086</v>
      </c>
      <c r="G406" s="192" t="s">
        <v>141</v>
      </c>
      <c r="H406" s="193">
        <v>170.52</v>
      </c>
      <c r="I406" s="194"/>
      <c r="J406" s="195">
        <f>ROUND(I406*H406,2)</f>
        <v>0</v>
      </c>
      <c r="K406" s="196"/>
      <c r="L406" s="38"/>
      <c r="M406" s="197" t="s">
        <v>1</v>
      </c>
      <c r="N406" s="198" t="s">
        <v>38</v>
      </c>
      <c r="O406" s="70"/>
      <c r="P406" s="199">
        <f>O406*H406</f>
        <v>0</v>
      </c>
      <c r="Q406" s="199">
        <v>6.6E-4</v>
      </c>
      <c r="R406" s="199">
        <f>Q406*H406</f>
        <v>0.11254320000000001</v>
      </c>
      <c r="S406" s="199">
        <v>0</v>
      </c>
      <c r="T406" s="200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201" t="s">
        <v>176</v>
      </c>
      <c r="AT406" s="201" t="s">
        <v>138</v>
      </c>
      <c r="AU406" s="201" t="s">
        <v>81</v>
      </c>
      <c r="AY406" s="16" t="s">
        <v>137</v>
      </c>
      <c r="BE406" s="202">
        <f>IF(N406="základní",J406,0)</f>
        <v>0</v>
      </c>
      <c r="BF406" s="202">
        <f>IF(N406="snížená",J406,0)</f>
        <v>0</v>
      </c>
      <c r="BG406" s="202">
        <f>IF(N406="zákl. přenesená",J406,0)</f>
        <v>0</v>
      </c>
      <c r="BH406" s="202">
        <f>IF(N406="sníž. přenesená",J406,0)</f>
        <v>0</v>
      </c>
      <c r="BI406" s="202">
        <f>IF(N406="nulová",J406,0)</f>
        <v>0</v>
      </c>
      <c r="BJ406" s="16" t="s">
        <v>77</v>
      </c>
      <c r="BK406" s="202">
        <f>ROUND(I406*H406,2)</f>
        <v>0</v>
      </c>
      <c r="BL406" s="16" t="s">
        <v>176</v>
      </c>
      <c r="BM406" s="201" t="s">
        <v>1087</v>
      </c>
    </row>
    <row r="407" spans="1:65" s="13" customFormat="1">
      <c r="B407" s="203"/>
      <c r="C407" s="204"/>
      <c r="D407" s="205" t="s">
        <v>147</v>
      </c>
      <c r="E407" s="206" t="s">
        <v>1</v>
      </c>
      <c r="F407" s="207" t="s">
        <v>1082</v>
      </c>
      <c r="G407" s="204"/>
      <c r="H407" s="208">
        <v>67.400000000000006</v>
      </c>
      <c r="I407" s="209"/>
      <c r="J407" s="204"/>
      <c r="K407" s="204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147</v>
      </c>
      <c r="AU407" s="214" t="s">
        <v>81</v>
      </c>
      <c r="AV407" s="13" t="s">
        <v>81</v>
      </c>
      <c r="AW407" s="13" t="s">
        <v>30</v>
      </c>
      <c r="AX407" s="13" t="s">
        <v>73</v>
      </c>
      <c r="AY407" s="214" t="s">
        <v>137</v>
      </c>
    </row>
    <row r="408" spans="1:65" s="13" customFormat="1">
      <c r="B408" s="203"/>
      <c r="C408" s="204"/>
      <c r="D408" s="205" t="s">
        <v>147</v>
      </c>
      <c r="E408" s="206" t="s">
        <v>1</v>
      </c>
      <c r="F408" s="207" t="s">
        <v>1083</v>
      </c>
      <c r="G408" s="204"/>
      <c r="H408" s="208">
        <v>48.93</v>
      </c>
      <c r="I408" s="209"/>
      <c r="J408" s="204"/>
      <c r="K408" s="204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147</v>
      </c>
      <c r="AU408" s="214" t="s">
        <v>81</v>
      </c>
      <c r="AV408" s="13" t="s">
        <v>81</v>
      </c>
      <c r="AW408" s="13" t="s">
        <v>30</v>
      </c>
      <c r="AX408" s="13" t="s">
        <v>73</v>
      </c>
      <c r="AY408" s="214" t="s">
        <v>137</v>
      </c>
    </row>
    <row r="409" spans="1:65" s="13" customFormat="1">
      <c r="B409" s="203"/>
      <c r="C409" s="204"/>
      <c r="D409" s="205" t="s">
        <v>147</v>
      </c>
      <c r="E409" s="206" t="s">
        <v>1</v>
      </c>
      <c r="F409" s="207" t="s">
        <v>1084</v>
      </c>
      <c r="G409" s="204"/>
      <c r="H409" s="208">
        <v>54.19</v>
      </c>
      <c r="I409" s="209"/>
      <c r="J409" s="204"/>
      <c r="K409" s="204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147</v>
      </c>
      <c r="AU409" s="214" t="s">
        <v>81</v>
      </c>
      <c r="AV409" s="13" t="s">
        <v>81</v>
      </c>
      <c r="AW409" s="13" t="s">
        <v>30</v>
      </c>
      <c r="AX409" s="13" t="s">
        <v>73</v>
      </c>
      <c r="AY409" s="214" t="s">
        <v>137</v>
      </c>
    </row>
    <row r="410" spans="1:65" s="14" customFormat="1">
      <c r="B410" s="215"/>
      <c r="C410" s="216"/>
      <c r="D410" s="205" t="s">
        <v>147</v>
      </c>
      <c r="E410" s="217" t="s">
        <v>1</v>
      </c>
      <c r="F410" s="218" t="s">
        <v>149</v>
      </c>
      <c r="G410" s="216"/>
      <c r="H410" s="219">
        <v>170.52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147</v>
      </c>
      <c r="AU410" s="225" t="s">
        <v>81</v>
      </c>
      <c r="AV410" s="14" t="s">
        <v>142</v>
      </c>
      <c r="AW410" s="14" t="s">
        <v>30</v>
      </c>
      <c r="AX410" s="14" t="s">
        <v>77</v>
      </c>
      <c r="AY410" s="225" t="s">
        <v>137</v>
      </c>
    </row>
    <row r="411" spans="1:65" s="2" customFormat="1" ht="24">
      <c r="A411" s="33"/>
      <c r="B411" s="34"/>
      <c r="C411" s="189">
        <v>139</v>
      </c>
      <c r="D411" s="189" t="s">
        <v>138</v>
      </c>
      <c r="E411" s="190" t="s">
        <v>1088</v>
      </c>
      <c r="F411" s="191" t="s">
        <v>1089</v>
      </c>
      <c r="G411" s="192" t="s">
        <v>141</v>
      </c>
      <c r="H411" s="193">
        <v>170.52</v>
      </c>
      <c r="I411" s="194"/>
      <c r="J411" s="195">
        <f>ROUND(I411*H411,2)</f>
        <v>0</v>
      </c>
      <c r="K411" s="196"/>
      <c r="L411" s="38"/>
      <c r="M411" s="197" t="s">
        <v>1</v>
      </c>
      <c r="N411" s="198" t="s">
        <v>38</v>
      </c>
      <c r="O411" s="70"/>
      <c r="P411" s="199">
        <f>O411*H411</f>
        <v>0</v>
      </c>
      <c r="Q411" s="199">
        <v>2.5000000000000001E-3</v>
      </c>
      <c r="R411" s="199">
        <f>Q411*H411</f>
        <v>0.42630000000000001</v>
      </c>
      <c r="S411" s="199">
        <v>0</v>
      </c>
      <c r="T411" s="200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201" t="s">
        <v>176</v>
      </c>
      <c r="AT411" s="201" t="s">
        <v>138</v>
      </c>
      <c r="AU411" s="201" t="s">
        <v>81</v>
      </c>
      <c r="AY411" s="16" t="s">
        <v>137</v>
      </c>
      <c r="BE411" s="202">
        <f>IF(N411="základní",J411,0)</f>
        <v>0</v>
      </c>
      <c r="BF411" s="202">
        <f>IF(N411="snížená",J411,0)</f>
        <v>0</v>
      </c>
      <c r="BG411" s="202">
        <f>IF(N411="zákl. přenesená",J411,0)</f>
        <v>0</v>
      </c>
      <c r="BH411" s="202">
        <f>IF(N411="sníž. přenesená",J411,0)</f>
        <v>0</v>
      </c>
      <c r="BI411" s="202">
        <f>IF(N411="nulová",J411,0)</f>
        <v>0</v>
      </c>
      <c r="BJ411" s="16" t="s">
        <v>77</v>
      </c>
      <c r="BK411" s="202">
        <f>ROUND(I411*H411,2)</f>
        <v>0</v>
      </c>
      <c r="BL411" s="16" t="s">
        <v>176</v>
      </c>
      <c r="BM411" s="201" t="s">
        <v>1090</v>
      </c>
    </row>
    <row r="412" spans="1:65" s="13" customFormat="1">
      <c r="B412" s="203"/>
      <c r="C412" s="204"/>
      <c r="D412" s="205" t="s">
        <v>147</v>
      </c>
      <c r="E412" s="206" t="s">
        <v>1</v>
      </c>
      <c r="F412" s="207" t="s">
        <v>1082</v>
      </c>
      <c r="G412" s="204"/>
      <c r="H412" s="208">
        <v>67.400000000000006</v>
      </c>
      <c r="I412" s="209"/>
      <c r="J412" s="204"/>
      <c r="K412" s="204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147</v>
      </c>
      <c r="AU412" s="214" t="s">
        <v>81</v>
      </c>
      <c r="AV412" s="13" t="s">
        <v>81</v>
      </c>
      <c r="AW412" s="13" t="s">
        <v>30</v>
      </c>
      <c r="AX412" s="13" t="s">
        <v>73</v>
      </c>
      <c r="AY412" s="214" t="s">
        <v>137</v>
      </c>
    </row>
    <row r="413" spans="1:65" s="13" customFormat="1">
      <c r="B413" s="203"/>
      <c r="C413" s="204"/>
      <c r="D413" s="205" t="s">
        <v>147</v>
      </c>
      <c r="E413" s="206" t="s">
        <v>1</v>
      </c>
      <c r="F413" s="207" t="s">
        <v>1083</v>
      </c>
      <c r="G413" s="204"/>
      <c r="H413" s="208">
        <v>48.93</v>
      </c>
      <c r="I413" s="209"/>
      <c r="J413" s="204"/>
      <c r="K413" s="204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147</v>
      </c>
      <c r="AU413" s="214" t="s">
        <v>81</v>
      </c>
      <c r="AV413" s="13" t="s">
        <v>81</v>
      </c>
      <c r="AW413" s="13" t="s">
        <v>30</v>
      </c>
      <c r="AX413" s="13" t="s">
        <v>73</v>
      </c>
      <c r="AY413" s="214" t="s">
        <v>137</v>
      </c>
    </row>
    <row r="414" spans="1:65" s="13" customFormat="1">
      <c r="B414" s="203"/>
      <c r="C414" s="204"/>
      <c r="D414" s="205" t="s">
        <v>147</v>
      </c>
      <c r="E414" s="206" t="s">
        <v>1</v>
      </c>
      <c r="F414" s="207" t="s">
        <v>1084</v>
      </c>
      <c r="G414" s="204"/>
      <c r="H414" s="208">
        <v>54.19</v>
      </c>
      <c r="I414" s="209"/>
      <c r="J414" s="204"/>
      <c r="K414" s="204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147</v>
      </c>
      <c r="AU414" s="214" t="s">
        <v>81</v>
      </c>
      <c r="AV414" s="13" t="s">
        <v>81</v>
      </c>
      <c r="AW414" s="13" t="s">
        <v>30</v>
      </c>
      <c r="AX414" s="13" t="s">
        <v>73</v>
      </c>
      <c r="AY414" s="214" t="s">
        <v>137</v>
      </c>
    </row>
    <row r="415" spans="1:65" s="14" customFormat="1">
      <c r="B415" s="215"/>
      <c r="C415" s="216"/>
      <c r="D415" s="205" t="s">
        <v>147</v>
      </c>
      <c r="E415" s="217" t="s">
        <v>1</v>
      </c>
      <c r="F415" s="218" t="s">
        <v>149</v>
      </c>
      <c r="G415" s="216"/>
      <c r="H415" s="219">
        <v>170.52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147</v>
      </c>
      <c r="AU415" s="225" t="s">
        <v>81</v>
      </c>
      <c r="AV415" s="14" t="s">
        <v>142</v>
      </c>
      <c r="AW415" s="14" t="s">
        <v>30</v>
      </c>
      <c r="AX415" s="14" t="s">
        <v>77</v>
      </c>
      <c r="AY415" s="225" t="s">
        <v>137</v>
      </c>
    </row>
    <row r="416" spans="1:65" s="2" customFormat="1" ht="24">
      <c r="A416" s="246"/>
      <c r="B416" s="34"/>
      <c r="C416" s="189">
        <v>140</v>
      </c>
      <c r="D416" s="189" t="s">
        <v>138</v>
      </c>
      <c r="E416" s="190" t="s">
        <v>1323</v>
      </c>
      <c r="F416" s="191" t="s">
        <v>1324</v>
      </c>
      <c r="G416" s="192" t="s">
        <v>141</v>
      </c>
      <c r="H416" s="193">
        <v>23.75</v>
      </c>
      <c r="I416" s="194"/>
      <c r="J416" s="195">
        <f>ROUND(I416*H416,2)</f>
        <v>0</v>
      </c>
      <c r="K416" s="196"/>
      <c r="L416" s="38"/>
      <c r="M416" s="197" t="s">
        <v>1</v>
      </c>
      <c r="N416" s="198" t="s">
        <v>38</v>
      </c>
      <c r="O416" s="70"/>
      <c r="P416" s="199">
        <f>O416*H416</f>
        <v>0</v>
      </c>
      <c r="Q416" s="199">
        <v>2.5000000000000001E-3</v>
      </c>
      <c r="R416" s="199">
        <f>Q416*H416</f>
        <v>5.9375000000000004E-2</v>
      </c>
      <c r="S416" s="199">
        <v>0</v>
      </c>
      <c r="T416" s="200">
        <f>S416*H416</f>
        <v>0</v>
      </c>
      <c r="U416" s="246"/>
      <c r="V416" s="246"/>
      <c r="W416" s="246"/>
      <c r="X416" s="246"/>
      <c r="Y416" s="246"/>
      <c r="Z416" s="246"/>
      <c r="AA416" s="246"/>
      <c r="AB416" s="246"/>
      <c r="AC416" s="246"/>
      <c r="AD416" s="246"/>
      <c r="AE416" s="246"/>
      <c r="AR416" s="201" t="s">
        <v>176</v>
      </c>
      <c r="AT416" s="201" t="s">
        <v>138</v>
      </c>
      <c r="AU416" s="201" t="s">
        <v>81</v>
      </c>
      <c r="AY416" s="16" t="s">
        <v>137</v>
      </c>
      <c r="BE416" s="202">
        <f>IF(N416="základní",J416,0)</f>
        <v>0</v>
      </c>
      <c r="BF416" s="202">
        <f>IF(N416="snížená",J416,0)</f>
        <v>0</v>
      </c>
      <c r="BG416" s="202">
        <f>IF(N416="zákl. přenesená",J416,0)</f>
        <v>0</v>
      </c>
      <c r="BH416" s="202">
        <f>IF(N416="sníž. přenesená",J416,0)</f>
        <v>0</v>
      </c>
      <c r="BI416" s="202">
        <f>IF(N416="nulová",J416,0)</f>
        <v>0</v>
      </c>
      <c r="BJ416" s="16" t="s">
        <v>77</v>
      </c>
      <c r="BK416" s="202">
        <f>ROUND(I416*H416,2)</f>
        <v>0</v>
      </c>
      <c r="BL416" s="16" t="s">
        <v>176</v>
      </c>
      <c r="BM416" s="201" t="s">
        <v>1090</v>
      </c>
    </row>
    <row r="417" spans="1:65" s="12" customFormat="1" ht="15">
      <c r="B417" s="175"/>
      <c r="C417" s="176"/>
      <c r="D417" s="177" t="s">
        <v>72</v>
      </c>
      <c r="E417" s="178" t="s">
        <v>766</v>
      </c>
      <c r="F417" s="178" t="s">
        <v>1091</v>
      </c>
      <c r="G417" s="176"/>
      <c r="H417" s="176"/>
      <c r="I417" s="179"/>
      <c r="J417" s="180">
        <f>BK417</f>
        <v>0</v>
      </c>
      <c r="K417" s="176"/>
      <c r="L417" s="181"/>
      <c r="M417" s="182"/>
      <c r="N417" s="183"/>
      <c r="O417" s="183"/>
      <c r="P417" s="184">
        <f>SUM(P418:P419)</f>
        <v>0</v>
      </c>
      <c r="Q417" s="183"/>
      <c r="R417" s="184">
        <f>SUM(R418:R419)</f>
        <v>0</v>
      </c>
      <c r="S417" s="183"/>
      <c r="T417" s="185">
        <f>SUM(T418:T419)</f>
        <v>0</v>
      </c>
      <c r="AR417" s="186" t="s">
        <v>81</v>
      </c>
      <c r="AT417" s="187" t="s">
        <v>72</v>
      </c>
      <c r="AU417" s="187" t="s">
        <v>73</v>
      </c>
      <c r="AY417" s="186" t="s">
        <v>137</v>
      </c>
      <c r="BK417" s="188">
        <f>SUM(BK418:BK419)</f>
        <v>0</v>
      </c>
    </row>
    <row r="418" spans="1:65" s="2" customFormat="1" ht="12">
      <c r="A418" s="33"/>
      <c r="B418" s="34"/>
      <c r="C418" s="189">
        <v>141</v>
      </c>
      <c r="D418" s="189" t="s">
        <v>138</v>
      </c>
      <c r="E418" s="190" t="s">
        <v>1092</v>
      </c>
      <c r="F418" s="191" t="s">
        <v>1093</v>
      </c>
      <c r="G418" s="192" t="s">
        <v>141</v>
      </c>
      <c r="H418" s="193">
        <v>468.245</v>
      </c>
      <c r="I418" s="194"/>
      <c r="J418" s="195">
        <f>ROUND(I418*H418,2)</f>
        <v>0</v>
      </c>
      <c r="K418" s="196"/>
      <c r="L418" s="38"/>
      <c r="M418" s="197" t="s">
        <v>1</v>
      </c>
      <c r="N418" s="198" t="s">
        <v>38</v>
      </c>
      <c r="O418" s="70"/>
      <c r="P418" s="199">
        <f>O418*H418</f>
        <v>0</v>
      </c>
      <c r="Q418" s="199">
        <v>0</v>
      </c>
      <c r="R418" s="199">
        <f>Q418*H418</f>
        <v>0</v>
      </c>
      <c r="S418" s="199">
        <v>0</v>
      </c>
      <c r="T418" s="200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201" t="s">
        <v>176</v>
      </c>
      <c r="AT418" s="201" t="s">
        <v>138</v>
      </c>
      <c r="AU418" s="201" t="s">
        <v>77</v>
      </c>
      <c r="AY418" s="16" t="s">
        <v>137</v>
      </c>
      <c r="BE418" s="202">
        <f>IF(N418="základní",J418,0)</f>
        <v>0</v>
      </c>
      <c r="BF418" s="202">
        <f>IF(N418="snížená",J418,0)</f>
        <v>0</v>
      </c>
      <c r="BG418" s="202">
        <f>IF(N418="zákl. přenesená",J418,0)</f>
        <v>0</v>
      </c>
      <c r="BH418" s="202">
        <f>IF(N418="sníž. přenesená",J418,0)</f>
        <v>0</v>
      </c>
      <c r="BI418" s="202">
        <f>IF(N418="nulová",J418,0)</f>
        <v>0</v>
      </c>
      <c r="BJ418" s="16" t="s">
        <v>77</v>
      </c>
      <c r="BK418" s="202">
        <f>ROUND(I418*H418,2)</f>
        <v>0</v>
      </c>
      <c r="BL418" s="16" t="s">
        <v>176</v>
      </c>
      <c r="BM418" s="201" t="s">
        <v>1094</v>
      </c>
    </row>
    <row r="419" spans="1:65" s="2" customFormat="1" ht="12">
      <c r="A419" s="33"/>
      <c r="B419" s="34"/>
      <c r="C419" s="189">
        <v>142</v>
      </c>
      <c r="D419" s="189" t="s">
        <v>138</v>
      </c>
      <c r="E419" s="190" t="s">
        <v>1095</v>
      </c>
      <c r="F419" s="191" t="s">
        <v>1096</v>
      </c>
      <c r="G419" s="192" t="s">
        <v>141</v>
      </c>
      <c r="H419" s="193">
        <v>468.245</v>
      </c>
      <c r="I419" s="194"/>
      <c r="J419" s="195">
        <f>ROUND(I419*H419,2)</f>
        <v>0</v>
      </c>
      <c r="K419" s="196"/>
      <c r="L419" s="38"/>
      <c r="M419" s="197" t="s">
        <v>1</v>
      </c>
      <c r="N419" s="198" t="s">
        <v>38</v>
      </c>
      <c r="O419" s="70"/>
      <c r="P419" s="199">
        <f>O419*H419</f>
        <v>0</v>
      </c>
      <c r="Q419" s="199">
        <v>0</v>
      </c>
      <c r="R419" s="199">
        <f>Q419*H419</f>
        <v>0</v>
      </c>
      <c r="S419" s="199">
        <v>0</v>
      </c>
      <c r="T419" s="200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201" t="s">
        <v>176</v>
      </c>
      <c r="AT419" s="201" t="s">
        <v>138</v>
      </c>
      <c r="AU419" s="201" t="s">
        <v>77</v>
      </c>
      <c r="AY419" s="16" t="s">
        <v>137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16" t="s">
        <v>77</v>
      </c>
      <c r="BK419" s="202">
        <f>ROUND(I419*H419,2)</f>
        <v>0</v>
      </c>
      <c r="BL419" s="16" t="s">
        <v>176</v>
      </c>
      <c r="BM419" s="201" t="s">
        <v>1097</v>
      </c>
    </row>
    <row r="420" spans="1:65" s="12" customFormat="1" ht="15">
      <c r="B420" s="175"/>
      <c r="C420" s="176"/>
      <c r="D420" s="177" t="s">
        <v>72</v>
      </c>
      <c r="E420" s="178" t="s">
        <v>277</v>
      </c>
      <c r="F420" s="178" t="s">
        <v>278</v>
      </c>
      <c r="G420" s="176"/>
      <c r="H420" s="176"/>
      <c r="I420" s="179"/>
      <c r="J420" s="180">
        <f>BK420</f>
        <v>0</v>
      </c>
      <c r="K420" s="176"/>
      <c r="L420" s="181"/>
      <c r="M420" s="182"/>
      <c r="N420" s="183"/>
      <c r="O420" s="183"/>
      <c r="P420" s="184">
        <f>SUM(P421:P422)</f>
        <v>0</v>
      </c>
      <c r="Q420" s="183"/>
      <c r="R420" s="184">
        <f>SUM(R421:R422)</f>
        <v>0</v>
      </c>
      <c r="S420" s="183"/>
      <c r="T420" s="185">
        <f>SUM(T421:T422)</f>
        <v>0</v>
      </c>
      <c r="AR420" s="186" t="s">
        <v>77</v>
      </c>
      <c r="AT420" s="187" t="s">
        <v>72</v>
      </c>
      <c r="AU420" s="187" t="s">
        <v>73</v>
      </c>
      <c r="AY420" s="186" t="s">
        <v>137</v>
      </c>
      <c r="BK420" s="188">
        <f>SUM(BK421:BK422)</f>
        <v>0</v>
      </c>
    </row>
    <row r="421" spans="1:65" s="2" customFormat="1" ht="12">
      <c r="A421" s="33"/>
      <c r="B421" s="34"/>
      <c r="C421" s="189">
        <v>143</v>
      </c>
      <c r="D421" s="189" t="s">
        <v>138</v>
      </c>
      <c r="E421" s="190" t="s">
        <v>156</v>
      </c>
      <c r="F421" s="191" t="s">
        <v>1098</v>
      </c>
      <c r="G421" s="192" t="s">
        <v>204</v>
      </c>
      <c r="H421" s="193">
        <v>1</v>
      </c>
      <c r="I421" s="194">
        <f>'2.1.1 - zdravotechnika'!J34</f>
        <v>0</v>
      </c>
      <c r="J421" s="195">
        <f>ROUND(I421*H421,2)</f>
        <v>0</v>
      </c>
      <c r="K421" s="196"/>
      <c r="L421" s="38"/>
      <c r="M421" s="197" t="s">
        <v>1</v>
      </c>
      <c r="N421" s="198" t="s">
        <v>38</v>
      </c>
      <c r="O421" s="70"/>
      <c r="P421" s="199">
        <f>O421*H421</f>
        <v>0</v>
      </c>
      <c r="Q421" s="199">
        <v>0</v>
      </c>
      <c r="R421" s="199">
        <f>Q421*H421</f>
        <v>0</v>
      </c>
      <c r="S421" s="199">
        <v>0</v>
      </c>
      <c r="T421" s="200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201" t="s">
        <v>142</v>
      </c>
      <c r="AT421" s="201" t="s">
        <v>138</v>
      </c>
      <c r="AU421" s="201" t="s">
        <v>77</v>
      </c>
      <c r="AY421" s="16" t="s">
        <v>137</v>
      </c>
      <c r="BE421" s="202">
        <f>IF(N421="základní",J421,0)</f>
        <v>0</v>
      </c>
      <c r="BF421" s="202">
        <f>IF(N421="snížená",J421,0)</f>
        <v>0</v>
      </c>
      <c r="BG421" s="202">
        <f>IF(N421="zákl. přenesená",J421,0)</f>
        <v>0</v>
      </c>
      <c r="BH421" s="202">
        <f>IF(N421="sníž. přenesená",J421,0)</f>
        <v>0</v>
      </c>
      <c r="BI421" s="202">
        <f>IF(N421="nulová",J421,0)</f>
        <v>0</v>
      </c>
      <c r="BJ421" s="16" t="s">
        <v>77</v>
      </c>
      <c r="BK421" s="202">
        <f>ROUND(I421*H421,2)</f>
        <v>0</v>
      </c>
      <c r="BL421" s="16" t="s">
        <v>142</v>
      </c>
      <c r="BM421" s="201" t="s">
        <v>1099</v>
      </c>
    </row>
    <row r="422" spans="1:65" s="2" customFormat="1" ht="12">
      <c r="A422" s="33"/>
      <c r="B422" s="34"/>
      <c r="C422" s="189">
        <v>144</v>
      </c>
      <c r="D422" s="189" t="s">
        <v>138</v>
      </c>
      <c r="E422" s="190" t="s">
        <v>161</v>
      </c>
      <c r="F422" s="191" t="s">
        <v>96</v>
      </c>
      <c r="G422" s="192" t="s">
        <v>204</v>
      </c>
      <c r="H422" s="193">
        <v>1</v>
      </c>
      <c r="I422" s="194">
        <f>'2.1.2 - elektroinstalace'!J34</f>
        <v>0</v>
      </c>
      <c r="J422" s="195">
        <f>ROUND(I422*H422,2)</f>
        <v>0</v>
      </c>
      <c r="K422" s="196"/>
      <c r="L422" s="38"/>
      <c r="M422" s="197" t="s">
        <v>1</v>
      </c>
      <c r="N422" s="198" t="s">
        <v>38</v>
      </c>
      <c r="O422" s="70"/>
      <c r="P422" s="199">
        <f>O422*H422</f>
        <v>0</v>
      </c>
      <c r="Q422" s="199">
        <v>0</v>
      </c>
      <c r="R422" s="199">
        <f>Q422*H422</f>
        <v>0</v>
      </c>
      <c r="S422" s="199">
        <v>0</v>
      </c>
      <c r="T422" s="200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201" t="s">
        <v>142</v>
      </c>
      <c r="AT422" s="201" t="s">
        <v>138</v>
      </c>
      <c r="AU422" s="201" t="s">
        <v>77</v>
      </c>
      <c r="AY422" s="16" t="s">
        <v>137</v>
      </c>
      <c r="BE422" s="202">
        <f>IF(N422="základní",J422,0)</f>
        <v>0</v>
      </c>
      <c r="BF422" s="202">
        <f>IF(N422="snížená",J422,0)</f>
        <v>0</v>
      </c>
      <c r="BG422" s="202">
        <f>IF(N422="zákl. přenesená",J422,0)</f>
        <v>0</v>
      </c>
      <c r="BH422" s="202">
        <f>IF(N422="sníž. přenesená",J422,0)</f>
        <v>0</v>
      </c>
      <c r="BI422" s="202">
        <f>IF(N422="nulová",J422,0)</f>
        <v>0</v>
      </c>
      <c r="BJ422" s="16" t="s">
        <v>77</v>
      </c>
      <c r="BK422" s="202">
        <f>ROUND(I422*H422,2)</f>
        <v>0</v>
      </c>
      <c r="BL422" s="16" t="s">
        <v>142</v>
      </c>
      <c r="BM422" s="201" t="s">
        <v>1100</v>
      </c>
    </row>
    <row r="423" spans="1:65" s="12" customFormat="1" ht="15">
      <c r="B423" s="175"/>
      <c r="C423" s="176"/>
      <c r="D423" s="177" t="s">
        <v>72</v>
      </c>
      <c r="E423" s="178" t="s">
        <v>284</v>
      </c>
      <c r="F423" s="178" t="s">
        <v>285</v>
      </c>
      <c r="G423" s="176"/>
      <c r="H423" s="176"/>
      <c r="I423" s="179"/>
      <c r="J423" s="180">
        <f>BK423</f>
        <v>0</v>
      </c>
      <c r="K423" s="176"/>
      <c r="L423" s="181"/>
      <c r="M423" s="182"/>
      <c r="N423" s="183"/>
      <c r="O423" s="183"/>
      <c r="P423" s="184">
        <f>P424+P426</f>
        <v>0</v>
      </c>
      <c r="Q423" s="183"/>
      <c r="R423" s="184">
        <f>R424+R426</f>
        <v>0</v>
      </c>
      <c r="S423" s="183"/>
      <c r="T423" s="185">
        <f>T424+T426</f>
        <v>0</v>
      </c>
      <c r="AR423" s="186" t="s">
        <v>157</v>
      </c>
      <c r="AT423" s="187" t="s">
        <v>72</v>
      </c>
      <c r="AU423" s="187" t="s">
        <v>73</v>
      </c>
      <c r="AY423" s="186" t="s">
        <v>137</v>
      </c>
      <c r="BK423" s="188">
        <f>BK424+BK426</f>
        <v>0</v>
      </c>
    </row>
    <row r="424" spans="1:65" s="12" customFormat="1" ht="12.75">
      <c r="B424" s="175"/>
      <c r="C424" s="176"/>
      <c r="D424" s="177" t="s">
        <v>72</v>
      </c>
      <c r="E424" s="226" t="s">
        <v>286</v>
      </c>
      <c r="F424" s="226" t="s">
        <v>287</v>
      </c>
      <c r="G424" s="176"/>
      <c r="H424" s="176"/>
      <c r="I424" s="179"/>
      <c r="J424" s="227">
        <f>BK424</f>
        <v>0</v>
      </c>
      <c r="K424" s="176"/>
      <c r="L424" s="181"/>
      <c r="M424" s="182"/>
      <c r="N424" s="183"/>
      <c r="O424" s="183"/>
      <c r="P424" s="184">
        <f>P425</f>
        <v>0</v>
      </c>
      <c r="Q424" s="183"/>
      <c r="R424" s="184">
        <f>R425</f>
        <v>0</v>
      </c>
      <c r="S424" s="183"/>
      <c r="T424" s="185">
        <f>T425</f>
        <v>0</v>
      </c>
      <c r="AR424" s="186" t="s">
        <v>157</v>
      </c>
      <c r="AT424" s="187" t="s">
        <v>72</v>
      </c>
      <c r="AU424" s="187" t="s">
        <v>77</v>
      </c>
      <c r="AY424" s="186" t="s">
        <v>137</v>
      </c>
      <c r="BK424" s="188">
        <f>BK425</f>
        <v>0</v>
      </c>
    </row>
    <row r="425" spans="1:65" s="2" customFormat="1" ht="12">
      <c r="A425" s="33"/>
      <c r="B425" s="34"/>
      <c r="C425" s="189">
        <v>145</v>
      </c>
      <c r="D425" s="189" t="s">
        <v>138</v>
      </c>
      <c r="E425" s="190" t="s">
        <v>289</v>
      </c>
      <c r="F425" s="191" t="s">
        <v>287</v>
      </c>
      <c r="G425" s="192" t="s">
        <v>290</v>
      </c>
      <c r="H425" s="193">
        <v>1</v>
      </c>
      <c r="I425" s="194"/>
      <c r="J425" s="195">
        <f>ROUND(I425*H425,2)</f>
        <v>0</v>
      </c>
      <c r="K425" s="196"/>
      <c r="L425" s="38"/>
      <c r="M425" s="197" t="s">
        <v>1</v>
      </c>
      <c r="N425" s="198" t="s">
        <v>38</v>
      </c>
      <c r="O425" s="70"/>
      <c r="P425" s="199">
        <f>O425*H425</f>
        <v>0</v>
      </c>
      <c r="Q425" s="199">
        <v>0</v>
      </c>
      <c r="R425" s="199">
        <f>Q425*H425</f>
        <v>0</v>
      </c>
      <c r="S425" s="199">
        <v>0</v>
      </c>
      <c r="T425" s="200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201" t="s">
        <v>291</v>
      </c>
      <c r="AT425" s="201" t="s">
        <v>138</v>
      </c>
      <c r="AU425" s="201" t="s">
        <v>81</v>
      </c>
      <c r="AY425" s="16" t="s">
        <v>137</v>
      </c>
      <c r="BE425" s="202">
        <f>IF(N425="základní",J425,0)</f>
        <v>0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16" t="s">
        <v>77</v>
      </c>
      <c r="BK425" s="202">
        <f>ROUND(I425*H425,2)</f>
        <v>0</v>
      </c>
      <c r="BL425" s="16" t="s">
        <v>291</v>
      </c>
      <c r="BM425" s="201" t="s">
        <v>1101</v>
      </c>
    </row>
    <row r="426" spans="1:65" s="12" customFormat="1" ht="12.75">
      <c r="B426" s="175"/>
      <c r="C426" s="176"/>
      <c r="D426" s="177" t="s">
        <v>72</v>
      </c>
      <c r="E426" s="226" t="s">
        <v>299</v>
      </c>
      <c r="F426" s="226" t="s">
        <v>300</v>
      </c>
      <c r="G426" s="176"/>
      <c r="H426" s="176"/>
      <c r="I426" s="179"/>
      <c r="J426" s="227">
        <f>BK426</f>
        <v>0</v>
      </c>
      <c r="K426" s="176"/>
      <c r="L426" s="181"/>
      <c r="M426" s="182"/>
      <c r="N426" s="183"/>
      <c r="O426" s="183"/>
      <c r="P426" s="184">
        <f>P427</f>
        <v>0</v>
      </c>
      <c r="Q426" s="183"/>
      <c r="R426" s="184">
        <f>R427</f>
        <v>0</v>
      </c>
      <c r="S426" s="183"/>
      <c r="T426" s="185">
        <f>T427</f>
        <v>0</v>
      </c>
      <c r="AR426" s="186" t="s">
        <v>157</v>
      </c>
      <c r="AT426" s="187" t="s">
        <v>72</v>
      </c>
      <c r="AU426" s="187" t="s">
        <v>77</v>
      </c>
      <c r="AY426" s="186" t="s">
        <v>137</v>
      </c>
      <c r="BK426" s="188">
        <f>BK427</f>
        <v>0</v>
      </c>
    </row>
    <row r="427" spans="1:65" s="2" customFormat="1" ht="12">
      <c r="A427" s="33"/>
      <c r="B427" s="34"/>
      <c r="C427" s="189">
        <v>146</v>
      </c>
      <c r="D427" s="189" t="s">
        <v>138</v>
      </c>
      <c r="E427" s="190" t="s">
        <v>301</v>
      </c>
      <c r="F427" s="191" t="s">
        <v>300</v>
      </c>
      <c r="G427" s="192" t="s">
        <v>290</v>
      </c>
      <c r="H427" s="193">
        <v>1</v>
      </c>
      <c r="I427" s="194"/>
      <c r="J427" s="195">
        <f>ROUND(I427*H427,2)</f>
        <v>0</v>
      </c>
      <c r="K427" s="196"/>
      <c r="L427" s="38"/>
      <c r="M427" s="228" t="s">
        <v>1</v>
      </c>
      <c r="N427" s="229" t="s">
        <v>38</v>
      </c>
      <c r="O427" s="230"/>
      <c r="P427" s="231">
        <f>O427*H427</f>
        <v>0</v>
      </c>
      <c r="Q427" s="231">
        <v>0</v>
      </c>
      <c r="R427" s="231">
        <f>Q427*H427</f>
        <v>0</v>
      </c>
      <c r="S427" s="231">
        <v>0</v>
      </c>
      <c r="T427" s="232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201" t="s">
        <v>291</v>
      </c>
      <c r="AT427" s="201" t="s">
        <v>138</v>
      </c>
      <c r="AU427" s="201" t="s">
        <v>81</v>
      </c>
      <c r="AY427" s="16" t="s">
        <v>137</v>
      </c>
      <c r="BE427" s="202">
        <f>IF(N427="základní",J427,0)</f>
        <v>0</v>
      </c>
      <c r="BF427" s="202">
        <f>IF(N427="snížená",J427,0)</f>
        <v>0</v>
      </c>
      <c r="BG427" s="202">
        <f>IF(N427="zákl. přenesená",J427,0)</f>
        <v>0</v>
      </c>
      <c r="BH427" s="202">
        <f>IF(N427="sníž. přenesená",J427,0)</f>
        <v>0</v>
      </c>
      <c r="BI427" s="202">
        <f>IF(N427="nulová",J427,0)</f>
        <v>0</v>
      </c>
      <c r="BJ427" s="16" t="s">
        <v>77</v>
      </c>
      <c r="BK427" s="202">
        <f>ROUND(I427*H427,2)</f>
        <v>0</v>
      </c>
      <c r="BL427" s="16" t="s">
        <v>291</v>
      </c>
      <c r="BM427" s="201" t="s">
        <v>1102</v>
      </c>
    </row>
    <row r="428" spans="1:65" s="2" customFormat="1">
      <c r="A428" s="33"/>
      <c r="B428" s="53"/>
      <c r="C428" s="54"/>
      <c r="D428" s="54"/>
      <c r="E428" s="54"/>
      <c r="F428" s="54"/>
      <c r="G428" s="54"/>
      <c r="H428" s="54"/>
      <c r="I428" s="54"/>
      <c r="J428" s="54"/>
      <c r="K428" s="54"/>
      <c r="L428" s="38"/>
      <c r="M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</row>
  </sheetData>
  <sheetProtection password="835E" sheet="1" objects="1" scenarios="1" formatColumns="0" formatRows="0" autoFilter="0"/>
  <autoFilter ref="C145:K427" xr:uid="{00000000-0009-0000-0000-000004000000}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8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95</v>
      </c>
    </row>
    <row r="3" spans="1:46" s="1" customForma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1:46" s="1" customFormat="1" ht="18">
      <c r="B4" s="19"/>
      <c r="D4" s="116" t="s">
        <v>98</v>
      </c>
      <c r="L4" s="19"/>
      <c r="M4" s="117" t="s">
        <v>10</v>
      </c>
      <c r="AT4" s="16" t="s">
        <v>4</v>
      </c>
    </row>
    <row r="5" spans="1:46" s="1" customFormat="1">
      <c r="B5" s="19"/>
      <c r="L5" s="19"/>
    </row>
    <row r="6" spans="1:46" s="1" customFormat="1" ht="12.75">
      <c r="B6" s="19"/>
      <c r="D6" s="118" t="s">
        <v>16</v>
      </c>
      <c r="L6" s="19"/>
    </row>
    <row r="7" spans="1:46" s="1" customFormat="1" ht="12.75">
      <c r="B7" s="19"/>
      <c r="E7" s="298" t="str">
        <f>'Rekapitulace stavby'!K6</f>
        <v>Stavební úpravy a přístavba budovy, Palackého 440, Šťáhlavy</v>
      </c>
      <c r="F7" s="299"/>
      <c r="G7" s="299"/>
      <c r="H7" s="299"/>
      <c r="L7" s="19"/>
    </row>
    <row r="8" spans="1:46" ht="12.75">
      <c r="B8" s="19"/>
      <c r="D8" s="118" t="s">
        <v>99</v>
      </c>
      <c r="L8" s="19"/>
    </row>
    <row r="9" spans="1:46" s="1" customFormat="1">
      <c r="B9" s="19"/>
      <c r="E9" s="298" t="s">
        <v>777</v>
      </c>
      <c r="F9" s="276"/>
      <c r="G9" s="276"/>
      <c r="H9" s="276"/>
      <c r="L9" s="19"/>
    </row>
    <row r="10" spans="1:46" s="1" customFormat="1" ht="12.75">
      <c r="B10" s="19"/>
      <c r="D10" s="118" t="s">
        <v>101</v>
      </c>
      <c r="L10" s="19"/>
    </row>
    <row r="11" spans="1:46" s="2" customFormat="1">
      <c r="A11" s="33"/>
      <c r="B11" s="38"/>
      <c r="C11" s="33"/>
      <c r="D11" s="33"/>
      <c r="E11" s="306" t="s">
        <v>778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.75">
      <c r="A12" s="33"/>
      <c r="B12" s="38"/>
      <c r="C12" s="33"/>
      <c r="D12" s="118" t="s">
        <v>1312</v>
      </c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>
      <c r="A13" s="33"/>
      <c r="B13" s="38"/>
      <c r="C13" s="33"/>
      <c r="D13" s="33"/>
      <c r="E13" s="301" t="s">
        <v>1103</v>
      </c>
      <c r="F13" s="300"/>
      <c r="G13" s="300"/>
      <c r="H13" s="300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.75">
      <c r="A15" s="33"/>
      <c r="B15" s="38"/>
      <c r="C15" s="33"/>
      <c r="D15" s="118" t="s">
        <v>18</v>
      </c>
      <c r="E15" s="33"/>
      <c r="F15" s="108" t="s">
        <v>1</v>
      </c>
      <c r="G15" s="33"/>
      <c r="H15" s="33"/>
      <c r="I15" s="118" t="s">
        <v>19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.75">
      <c r="A16" s="33"/>
      <c r="B16" s="38"/>
      <c r="C16" s="33"/>
      <c r="D16" s="118" t="s">
        <v>20</v>
      </c>
      <c r="E16" s="33"/>
      <c r="F16" s="108" t="s">
        <v>21</v>
      </c>
      <c r="G16" s="33"/>
      <c r="H16" s="33"/>
      <c r="I16" s="118" t="s">
        <v>22</v>
      </c>
      <c r="J16" s="119" t="str">
        <f>'Rekapitulace stavby'!AN8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.75">
      <c r="A18" s="33"/>
      <c r="B18" s="38"/>
      <c r="C18" s="33"/>
      <c r="D18" s="118" t="s">
        <v>23</v>
      </c>
      <c r="E18" s="33"/>
      <c r="F18" s="33"/>
      <c r="G18" s="33"/>
      <c r="H18" s="33"/>
      <c r="I18" s="118" t="s">
        <v>24</v>
      </c>
      <c r="J18" s="108" t="str">
        <f>IF('Rekapitulace stavby'!AN10="","",'Rekapitulace stavby'!AN10)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.75">
      <c r="A19" s="33"/>
      <c r="B19" s="38"/>
      <c r="C19" s="33"/>
      <c r="D19" s="33"/>
      <c r="E19" s="108" t="str">
        <f>IF('Rekapitulace stavby'!E11="","",'Rekapitulace stavby'!E11)</f>
        <v>Obec Šťáhlavy</v>
      </c>
      <c r="F19" s="33"/>
      <c r="G19" s="33"/>
      <c r="H19" s="33"/>
      <c r="I19" s="118" t="s">
        <v>26</v>
      </c>
      <c r="J19" s="108" t="str">
        <f>IF('Rekapitulace stavby'!AN11="","",'Rekapitulace stavby'!AN11)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.75">
      <c r="A21" s="33"/>
      <c r="B21" s="38"/>
      <c r="C21" s="33"/>
      <c r="D21" s="118" t="s">
        <v>27</v>
      </c>
      <c r="E21" s="33"/>
      <c r="F21" s="33"/>
      <c r="G21" s="33"/>
      <c r="H21" s="33"/>
      <c r="I21" s="118" t="s">
        <v>24</v>
      </c>
      <c r="J21" s="29" t="str">
        <f>'Rekapitulace stavby'!AN13</f>
        <v>Vyplň údaj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.75">
      <c r="A22" s="33"/>
      <c r="B22" s="38"/>
      <c r="C22" s="33"/>
      <c r="D22" s="33"/>
      <c r="E22" s="302" t="str">
        <f>'Rekapitulace stavby'!E14</f>
        <v>Vyplň údaj</v>
      </c>
      <c r="F22" s="303"/>
      <c r="G22" s="303"/>
      <c r="H22" s="303"/>
      <c r="I22" s="118" t="s">
        <v>26</v>
      </c>
      <c r="J22" s="29" t="str">
        <f>'Rekapitulace stavby'!AN14</f>
        <v>Vyplň údaj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.75">
      <c r="A24" s="33"/>
      <c r="B24" s="38"/>
      <c r="C24" s="33"/>
      <c r="D24" s="118" t="s">
        <v>29</v>
      </c>
      <c r="E24" s="33"/>
      <c r="F24" s="33"/>
      <c r="G24" s="33"/>
      <c r="H24" s="33"/>
      <c r="I24" s="118" t="s">
        <v>24</v>
      </c>
      <c r="J24" s="108" t="str">
        <f>IF('Rekapitulace stavby'!AN16="","",'Rekapitulace stavby'!AN16)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.75">
      <c r="A25" s="33"/>
      <c r="B25" s="38"/>
      <c r="C25" s="33"/>
      <c r="D25" s="33"/>
      <c r="E25" s="108" t="str">
        <f>IF('Rekapitulace stavby'!E17="","",'Rekapitulace stavby'!E17)</f>
        <v xml:space="preserve"> </v>
      </c>
      <c r="F25" s="33"/>
      <c r="G25" s="33"/>
      <c r="H25" s="33"/>
      <c r="I25" s="118" t="s">
        <v>26</v>
      </c>
      <c r="J25" s="108" t="str">
        <f>IF('Rekapitulace stavby'!AN17="","",'Rekapitulace stavby'!AN17)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.75">
      <c r="A27" s="33"/>
      <c r="B27" s="38"/>
      <c r="C27" s="33"/>
      <c r="D27" s="118" t="s">
        <v>31</v>
      </c>
      <c r="E27" s="33"/>
      <c r="F27" s="33"/>
      <c r="G27" s="33"/>
      <c r="H27" s="33"/>
      <c r="I27" s="118" t="s">
        <v>24</v>
      </c>
      <c r="J27" s="108" t="str">
        <f>IF('Rekapitulace stavby'!AN19="","",'Rekapitulace stavby'!AN19)</f>
        <v/>
      </c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.75">
      <c r="A28" s="33"/>
      <c r="B28" s="38"/>
      <c r="C28" s="33"/>
      <c r="D28" s="33"/>
      <c r="E28" s="108" t="str">
        <f>IF('Rekapitulace stavby'!E20="","",'Rekapitulace stavby'!E20)</f>
        <v xml:space="preserve"> </v>
      </c>
      <c r="F28" s="33"/>
      <c r="G28" s="33"/>
      <c r="H28" s="33"/>
      <c r="I28" s="118" t="s">
        <v>26</v>
      </c>
      <c r="J28" s="108" t="str">
        <f>IF('Rekapitulace stavby'!AN20="","",'Rekapitulace stavby'!AN20)</f>
        <v/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>
      <c r="A29" s="33"/>
      <c r="B29" s="38"/>
      <c r="C29" s="33"/>
      <c r="D29" s="33"/>
      <c r="E29" s="33"/>
      <c r="F29" s="33"/>
      <c r="G29" s="33"/>
      <c r="H29" s="33"/>
      <c r="I29" s="33"/>
      <c r="J29" s="33"/>
      <c r="K29" s="3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.75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2.75">
      <c r="A31" s="120"/>
      <c r="B31" s="121"/>
      <c r="C31" s="120"/>
      <c r="D31" s="120"/>
      <c r="E31" s="304" t="s">
        <v>1</v>
      </c>
      <c r="F31" s="304"/>
      <c r="G31" s="304"/>
      <c r="H31" s="304"/>
      <c r="I31" s="120"/>
      <c r="J31" s="120"/>
      <c r="K31" s="120"/>
      <c r="L31" s="122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>
      <c r="A32" s="33"/>
      <c r="B32" s="38"/>
      <c r="C32" s="33"/>
      <c r="D32" s="33"/>
      <c r="E32" s="33"/>
      <c r="F32" s="33"/>
      <c r="G32" s="33"/>
      <c r="H32" s="33"/>
      <c r="I32" s="33"/>
      <c r="J32" s="33"/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5.75">
      <c r="A34" s="33"/>
      <c r="B34" s="38"/>
      <c r="C34" s="33"/>
      <c r="D34" s="124" t="s">
        <v>33</v>
      </c>
      <c r="E34" s="33"/>
      <c r="F34" s="33"/>
      <c r="G34" s="33"/>
      <c r="H34" s="33"/>
      <c r="I34" s="33"/>
      <c r="J34" s="125">
        <f>ROUND(J132,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>
      <c r="A35" s="33"/>
      <c r="B35" s="38"/>
      <c r="C35" s="33"/>
      <c r="D35" s="123"/>
      <c r="E35" s="123"/>
      <c r="F35" s="123"/>
      <c r="G35" s="123"/>
      <c r="H35" s="123"/>
      <c r="I35" s="123"/>
      <c r="J35" s="123"/>
      <c r="K35" s="12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2.75">
      <c r="A36" s="33"/>
      <c r="B36" s="38"/>
      <c r="C36" s="33"/>
      <c r="D36" s="33"/>
      <c r="E36" s="33"/>
      <c r="F36" s="126" t="s">
        <v>35</v>
      </c>
      <c r="G36" s="33"/>
      <c r="H36" s="33"/>
      <c r="I36" s="126" t="s">
        <v>34</v>
      </c>
      <c r="J36" s="126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2.75">
      <c r="A37" s="33"/>
      <c r="B37" s="38"/>
      <c r="C37" s="33"/>
      <c r="D37" s="127" t="s">
        <v>37</v>
      </c>
      <c r="E37" s="118" t="s">
        <v>38</v>
      </c>
      <c r="F37" s="128">
        <f>ROUND((SUM(BE132:BE197)),  2)</f>
        <v>0</v>
      </c>
      <c r="G37" s="33"/>
      <c r="H37" s="33"/>
      <c r="I37" s="129">
        <v>0.21</v>
      </c>
      <c r="J37" s="128">
        <f>ROUND(((SUM(BE132:BE197))*I37),  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.75">
      <c r="A38" s="33"/>
      <c r="B38" s="38"/>
      <c r="C38" s="33"/>
      <c r="D38" s="33"/>
      <c r="E38" s="118" t="s">
        <v>39</v>
      </c>
      <c r="F38" s="128">
        <f>ROUND((SUM(BF132:BF197)),  2)</f>
        <v>0</v>
      </c>
      <c r="G38" s="33"/>
      <c r="H38" s="33"/>
      <c r="I38" s="129">
        <v>0.15</v>
      </c>
      <c r="J38" s="128">
        <f>ROUND(((SUM(BF132:BF197))*I38),  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2.75">
      <c r="A39" s="33"/>
      <c r="B39" s="38"/>
      <c r="C39" s="33"/>
      <c r="D39" s="33"/>
      <c r="E39" s="118" t="s">
        <v>40</v>
      </c>
      <c r="F39" s="128">
        <f>ROUND((SUM(BG132:BG197)),  2)</f>
        <v>0</v>
      </c>
      <c r="G39" s="33"/>
      <c r="H39" s="33"/>
      <c r="I39" s="129">
        <v>0.21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.75">
      <c r="A40" s="33"/>
      <c r="B40" s="38"/>
      <c r="C40" s="33"/>
      <c r="D40" s="33"/>
      <c r="E40" s="118" t="s">
        <v>41</v>
      </c>
      <c r="F40" s="128">
        <f>ROUND((SUM(BH132:BH197)),  2)</f>
        <v>0</v>
      </c>
      <c r="G40" s="33"/>
      <c r="H40" s="33"/>
      <c r="I40" s="129">
        <v>0.15</v>
      </c>
      <c r="J40" s="128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2.75">
      <c r="A41" s="33"/>
      <c r="B41" s="38"/>
      <c r="C41" s="33"/>
      <c r="D41" s="33"/>
      <c r="E41" s="118" t="s">
        <v>42</v>
      </c>
      <c r="F41" s="128">
        <f>ROUND((SUM(BI132:BI197)),  2)</f>
        <v>0</v>
      </c>
      <c r="G41" s="33"/>
      <c r="H41" s="33"/>
      <c r="I41" s="129">
        <v>0</v>
      </c>
      <c r="J41" s="128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15.75">
      <c r="A43" s="33"/>
      <c r="B43" s="38"/>
      <c r="C43" s="130"/>
      <c r="D43" s="131" t="s">
        <v>43</v>
      </c>
      <c r="E43" s="132"/>
      <c r="F43" s="132"/>
      <c r="G43" s="133" t="s">
        <v>44</v>
      </c>
      <c r="H43" s="134" t="s">
        <v>45</v>
      </c>
      <c r="I43" s="132"/>
      <c r="J43" s="135">
        <f>SUM(J34:J41)</f>
        <v>0</v>
      </c>
      <c r="K43" s="13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>
      <c r="B45" s="19"/>
      <c r="L45" s="19"/>
    </row>
    <row r="46" spans="1:31" s="1" customFormat="1">
      <c r="B46" s="19"/>
      <c r="L46" s="19"/>
    </row>
    <row r="47" spans="1:31" s="1" customFormat="1">
      <c r="B47" s="19"/>
      <c r="L47" s="19"/>
    </row>
    <row r="48" spans="1:31" s="1" customFormat="1">
      <c r="B48" s="19"/>
      <c r="L48" s="19"/>
    </row>
    <row r="49" spans="1:31" s="1" customFormat="1">
      <c r="B49" s="19"/>
      <c r="L49" s="19"/>
    </row>
    <row r="50" spans="1:31" s="2" customFormat="1" ht="12.75">
      <c r="B50" s="50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8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75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.75">
      <c r="A85" s="33"/>
      <c r="B85" s="34"/>
      <c r="C85" s="35"/>
      <c r="D85" s="35"/>
      <c r="E85" s="296" t="str">
        <f>E7</f>
        <v>Stavební úpravy a přístavba budovy, Palackého 440, Šťáhlavy</v>
      </c>
      <c r="F85" s="297"/>
      <c r="G85" s="297"/>
      <c r="H85" s="29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.75">
      <c r="B86" s="20"/>
      <c r="C86" s="28" t="s">
        <v>99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1" customFormat="1">
      <c r="B87" s="20"/>
      <c r="C87" s="21"/>
      <c r="D87" s="21"/>
      <c r="E87" s="296" t="s">
        <v>777</v>
      </c>
      <c r="F87" s="261"/>
      <c r="G87" s="261"/>
      <c r="H87" s="261"/>
      <c r="I87" s="21"/>
      <c r="J87" s="21"/>
      <c r="K87" s="21"/>
      <c r="L87" s="19"/>
    </row>
    <row r="88" spans="1:31" s="1" customFormat="1" ht="12.75">
      <c r="B88" s="20"/>
      <c r="C88" s="28" t="s">
        <v>101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>
      <c r="A89" s="33"/>
      <c r="B89" s="34"/>
      <c r="C89" s="35"/>
      <c r="D89" s="35"/>
      <c r="E89" s="305" t="s">
        <v>778</v>
      </c>
      <c r="F89" s="295"/>
      <c r="G89" s="295"/>
      <c r="H89" s="295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.75">
      <c r="A90" s="33"/>
      <c r="B90" s="34"/>
      <c r="C90" s="28" t="s">
        <v>1312</v>
      </c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>
      <c r="A91" s="33"/>
      <c r="B91" s="34"/>
      <c r="C91" s="35"/>
      <c r="D91" s="35"/>
      <c r="E91" s="254" t="str">
        <f>E13</f>
        <v>2.1.1 - zdravotechnika</v>
      </c>
      <c r="F91" s="295"/>
      <c r="G91" s="295"/>
      <c r="H91" s="29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.75">
      <c r="A93" s="33"/>
      <c r="B93" s="34"/>
      <c r="C93" s="28" t="s">
        <v>20</v>
      </c>
      <c r="D93" s="35"/>
      <c r="E93" s="35"/>
      <c r="F93" s="26" t="str">
        <f>F16</f>
        <v xml:space="preserve"> </v>
      </c>
      <c r="G93" s="35"/>
      <c r="H93" s="35"/>
      <c r="I93" s="28" t="s">
        <v>22</v>
      </c>
      <c r="J93" s="65" t="str">
        <f>IF(J16="","",J16)</f>
        <v>Vyplň údaj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.75">
      <c r="A95" s="33"/>
      <c r="B95" s="34"/>
      <c r="C95" s="28" t="s">
        <v>23</v>
      </c>
      <c r="D95" s="35"/>
      <c r="E95" s="35"/>
      <c r="F95" s="26" t="str">
        <f>E19</f>
        <v>Obec Šťáhlavy</v>
      </c>
      <c r="G95" s="35"/>
      <c r="H95" s="35"/>
      <c r="I95" s="28" t="s">
        <v>29</v>
      </c>
      <c r="J95" s="31" t="str">
        <f>E25</f>
        <v xml:space="preserve"> </v>
      </c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2.75">
      <c r="A96" s="33"/>
      <c r="B96" s="34"/>
      <c r="C96" s="28" t="s">
        <v>27</v>
      </c>
      <c r="D96" s="35"/>
      <c r="E96" s="35"/>
      <c r="F96" s="26" t="str">
        <f>IF(E22="","",E22)</f>
        <v>Vyplň údaj</v>
      </c>
      <c r="G96" s="35"/>
      <c r="H96" s="35"/>
      <c r="I96" s="28" t="s">
        <v>31</v>
      </c>
      <c r="J96" s="31" t="str">
        <f>E28</f>
        <v xml:space="preserve"> 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12">
      <c r="A98" s="33"/>
      <c r="B98" s="34"/>
      <c r="C98" s="148" t="s">
        <v>104</v>
      </c>
      <c r="D98" s="149"/>
      <c r="E98" s="149"/>
      <c r="F98" s="149"/>
      <c r="G98" s="149"/>
      <c r="H98" s="149"/>
      <c r="I98" s="149"/>
      <c r="J98" s="150" t="s">
        <v>105</v>
      </c>
      <c r="K98" s="149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15.75">
      <c r="A100" s="33"/>
      <c r="B100" s="34"/>
      <c r="C100" s="151" t="s">
        <v>106</v>
      </c>
      <c r="D100" s="35"/>
      <c r="E100" s="35"/>
      <c r="F100" s="35"/>
      <c r="G100" s="35"/>
      <c r="H100" s="35"/>
      <c r="I100" s="35"/>
      <c r="J100" s="83">
        <f>J132</f>
        <v>0</v>
      </c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6" t="s">
        <v>107</v>
      </c>
    </row>
    <row r="101" spans="1:47" s="9" customFormat="1" ht="15">
      <c r="B101" s="152"/>
      <c r="C101" s="153"/>
      <c r="D101" s="154" t="s">
        <v>306</v>
      </c>
      <c r="E101" s="155"/>
      <c r="F101" s="155"/>
      <c r="G101" s="155"/>
      <c r="H101" s="155"/>
      <c r="I101" s="155"/>
      <c r="J101" s="156">
        <f>J133</f>
        <v>0</v>
      </c>
      <c r="K101" s="153"/>
      <c r="L101" s="157"/>
    </row>
    <row r="102" spans="1:47" s="9" customFormat="1" ht="15">
      <c r="B102" s="152"/>
      <c r="C102" s="153"/>
      <c r="D102" s="154" t="s">
        <v>1104</v>
      </c>
      <c r="E102" s="155"/>
      <c r="F102" s="155"/>
      <c r="G102" s="155"/>
      <c r="H102" s="155"/>
      <c r="I102" s="155"/>
      <c r="J102" s="156">
        <f>J136</f>
        <v>0</v>
      </c>
      <c r="K102" s="153"/>
      <c r="L102" s="157"/>
    </row>
    <row r="103" spans="1:47" s="9" customFormat="1" ht="15">
      <c r="B103" s="152"/>
      <c r="C103" s="153"/>
      <c r="D103" s="154" t="s">
        <v>1105</v>
      </c>
      <c r="E103" s="155"/>
      <c r="F103" s="155"/>
      <c r="G103" s="155"/>
      <c r="H103" s="155"/>
      <c r="I103" s="155"/>
      <c r="J103" s="156">
        <f>J151</f>
        <v>0</v>
      </c>
      <c r="K103" s="153"/>
      <c r="L103" s="157"/>
    </row>
    <row r="104" spans="1:47" s="9" customFormat="1" ht="15">
      <c r="B104" s="152"/>
      <c r="C104" s="153"/>
      <c r="D104" s="154" t="s">
        <v>1106</v>
      </c>
      <c r="E104" s="155"/>
      <c r="F104" s="155"/>
      <c r="G104" s="155"/>
      <c r="H104" s="155"/>
      <c r="I104" s="155"/>
      <c r="J104" s="156">
        <f>J165</f>
        <v>0</v>
      </c>
      <c r="K104" s="153"/>
      <c r="L104" s="157"/>
    </row>
    <row r="105" spans="1:47" s="9" customFormat="1" ht="15">
      <c r="B105" s="152"/>
      <c r="C105" s="153"/>
      <c r="D105" s="154" t="s">
        <v>1107</v>
      </c>
      <c r="E105" s="155"/>
      <c r="F105" s="155"/>
      <c r="G105" s="155"/>
      <c r="H105" s="155"/>
      <c r="I105" s="155"/>
      <c r="J105" s="156">
        <f>J189</f>
        <v>0</v>
      </c>
      <c r="K105" s="153"/>
      <c r="L105" s="157"/>
    </row>
    <row r="106" spans="1:47" s="9" customFormat="1" ht="15">
      <c r="B106" s="152"/>
      <c r="C106" s="153"/>
      <c r="D106" s="154" t="s">
        <v>118</v>
      </c>
      <c r="E106" s="155"/>
      <c r="F106" s="155"/>
      <c r="G106" s="155"/>
      <c r="H106" s="155"/>
      <c r="I106" s="155"/>
      <c r="J106" s="156">
        <f>J193</f>
        <v>0</v>
      </c>
      <c r="K106" s="153"/>
      <c r="L106" s="157"/>
    </row>
    <row r="107" spans="1:47" s="10" customFormat="1" ht="12.75">
      <c r="B107" s="158"/>
      <c r="C107" s="102"/>
      <c r="D107" s="159" t="s">
        <v>119</v>
      </c>
      <c r="E107" s="160"/>
      <c r="F107" s="160"/>
      <c r="G107" s="160"/>
      <c r="H107" s="160"/>
      <c r="I107" s="160"/>
      <c r="J107" s="161">
        <f>J194</f>
        <v>0</v>
      </c>
      <c r="K107" s="102"/>
      <c r="L107" s="162"/>
    </row>
    <row r="108" spans="1:47" s="10" customFormat="1" ht="12.75">
      <c r="B108" s="158"/>
      <c r="C108" s="102"/>
      <c r="D108" s="159" t="s">
        <v>121</v>
      </c>
      <c r="E108" s="160"/>
      <c r="F108" s="160"/>
      <c r="G108" s="160"/>
      <c r="H108" s="160"/>
      <c r="I108" s="160"/>
      <c r="J108" s="161">
        <f>J196</f>
        <v>0</v>
      </c>
      <c r="K108" s="102"/>
      <c r="L108" s="162"/>
    </row>
    <row r="109" spans="1:47" s="2" customForma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>
      <c r="A114" s="33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8">
      <c r="A115" s="33"/>
      <c r="B115" s="34"/>
      <c r="C115" s="22" t="s">
        <v>122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.75">
      <c r="A117" s="33"/>
      <c r="B117" s="34"/>
      <c r="C117" s="28" t="s">
        <v>16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.75">
      <c r="A118" s="33"/>
      <c r="B118" s="34"/>
      <c r="C118" s="35"/>
      <c r="D118" s="35"/>
      <c r="E118" s="296" t="str">
        <f>E7</f>
        <v>Stavební úpravy a přístavba budovy, Palackého 440, Šťáhlavy</v>
      </c>
      <c r="F118" s="297"/>
      <c r="G118" s="297"/>
      <c r="H118" s="297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.75">
      <c r="B119" s="20"/>
      <c r="C119" s="28" t="s">
        <v>99</v>
      </c>
      <c r="D119" s="21"/>
      <c r="E119" s="21"/>
      <c r="F119" s="21"/>
      <c r="G119" s="21"/>
      <c r="H119" s="21"/>
      <c r="I119" s="21"/>
      <c r="J119" s="21"/>
      <c r="K119" s="21"/>
      <c r="L119" s="19"/>
    </row>
    <row r="120" spans="1:31" s="1" customFormat="1">
      <c r="B120" s="20"/>
      <c r="C120" s="21"/>
      <c r="D120" s="21"/>
      <c r="E120" s="296" t="s">
        <v>777</v>
      </c>
      <c r="F120" s="261"/>
      <c r="G120" s="261"/>
      <c r="H120" s="261"/>
      <c r="I120" s="21"/>
      <c r="J120" s="21"/>
      <c r="K120" s="21"/>
      <c r="L120" s="19"/>
    </row>
    <row r="121" spans="1:31" s="1" customFormat="1" ht="12.75">
      <c r="B121" s="20"/>
      <c r="C121" s="28" t="s">
        <v>101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>
      <c r="A122" s="33"/>
      <c r="B122" s="34"/>
      <c r="C122" s="35"/>
      <c r="D122" s="35"/>
      <c r="E122" s="305" t="s">
        <v>778</v>
      </c>
      <c r="F122" s="295"/>
      <c r="G122" s="295"/>
      <c r="H122" s="29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.75">
      <c r="A123" s="33"/>
      <c r="B123" s="34"/>
      <c r="C123" s="28" t="s">
        <v>1312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>
      <c r="A124" s="33"/>
      <c r="B124" s="34"/>
      <c r="C124" s="35"/>
      <c r="D124" s="35"/>
      <c r="E124" s="254" t="str">
        <f>E13</f>
        <v>2.1.1 - zdravotechnika</v>
      </c>
      <c r="F124" s="295"/>
      <c r="G124" s="295"/>
      <c r="H124" s="29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.75">
      <c r="A126" s="33"/>
      <c r="B126" s="34"/>
      <c r="C126" s="28" t="s">
        <v>20</v>
      </c>
      <c r="D126" s="35"/>
      <c r="E126" s="35"/>
      <c r="F126" s="26" t="str">
        <f>F16</f>
        <v xml:space="preserve"> </v>
      </c>
      <c r="G126" s="35"/>
      <c r="H126" s="35"/>
      <c r="I126" s="28" t="s">
        <v>22</v>
      </c>
      <c r="J126" s="65" t="str">
        <f>IF(J16="","",J16)</f>
        <v>Vyplň údaj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.75">
      <c r="A128" s="33"/>
      <c r="B128" s="34"/>
      <c r="C128" s="28" t="s">
        <v>23</v>
      </c>
      <c r="D128" s="35"/>
      <c r="E128" s="35"/>
      <c r="F128" s="26" t="str">
        <f>E19</f>
        <v>Obec Šťáhlavy</v>
      </c>
      <c r="G128" s="35"/>
      <c r="H128" s="35"/>
      <c r="I128" s="28" t="s">
        <v>29</v>
      </c>
      <c r="J128" s="31" t="str">
        <f>E25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2.75">
      <c r="A129" s="33"/>
      <c r="B129" s="34"/>
      <c r="C129" s="28" t="s">
        <v>27</v>
      </c>
      <c r="D129" s="35"/>
      <c r="E129" s="35"/>
      <c r="F129" s="26" t="str">
        <f>IF(E22="","",E22)</f>
        <v>Vyplň údaj</v>
      </c>
      <c r="G129" s="35"/>
      <c r="H129" s="35"/>
      <c r="I129" s="28" t="s">
        <v>31</v>
      </c>
      <c r="J129" s="31" t="str">
        <f>E28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4">
      <c r="A131" s="163"/>
      <c r="B131" s="164"/>
      <c r="C131" s="165" t="s">
        <v>123</v>
      </c>
      <c r="D131" s="166" t="s">
        <v>58</v>
      </c>
      <c r="E131" s="166" t="s">
        <v>54</v>
      </c>
      <c r="F131" s="166" t="s">
        <v>55</v>
      </c>
      <c r="G131" s="166" t="s">
        <v>124</v>
      </c>
      <c r="H131" s="166" t="s">
        <v>125</v>
      </c>
      <c r="I131" s="166" t="s">
        <v>126</v>
      </c>
      <c r="J131" s="167" t="s">
        <v>105</v>
      </c>
      <c r="K131" s="168" t="s">
        <v>127</v>
      </c>
      <c r="L131" s="169"/>
      <c r="M131" s="74" t="s">
        <v>1</v>
      </c>
      <c r="N131" s="75" t="s">
        <v>37</v>
      </c>
      <c r="O131" s="75" t="s">
        <v>128</v>
      </c>
      <c r="P131" s="75" t="s">
        <v>129</v>
      </c>
      <c r="Q131" s="75" t="s">
        <v>130</v>
      </c>
      <c r="R131" s="75" t="s">
        <v>131</v>
      </c>
      <c r="S131" s="75" t="s">
        <v>132</v>
      </c>
      <c r="T131" s="76" t="s">
        <v>133</v>
      </c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</row>
    <row r="132" spans="1:65" s="2" customFormat="1" ht="15.75">
      <c r="A132" s="33"/>
      <c r="B132" s="34"/>
      <c r="C132" s="81" t="s">
        <v>134</v>
      </c>
      <c r="D132" s="35"/>
      <c r="E132" s="35"/>
      <c r="F132" s="35"/>
      <c r="G132" s="35"/>
      <c r="H132" s="35"/>
      <c r="I132" s="35"/>
      <c r="J132" s="170">
        <f>BK132</f>
        <v>0</v>
      </c>
      <c r="K132" s="35"/>
      <c r="L132" s="38"/>
      <c r="M132" s="77"/>
      <c r="N132" s="171"/>
      <c r="O132" s="78"/>
      <c r="P132" s="172">
        <f>P133+P136+P151+P165+P189+P193</f>
        <v>0</v>
      </c>
      <c r="Q132" s="78"/>
      <c r="R132" s="172">
        <f>R133+R136+R151+R165+R189+R193</f>
        <v>0</v>
      </c>
      <c r="S132" s="78"/>
      <c r="T132" s="173">
        <f>T133+T136+T151+T165+T189+T193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72</v>
      </c>
      <c r="AU132" s="16" t="s">
        <v>107</v>
      </c>
      <c r="BK132" s="174">
        <f>BK133+BK136+BK151+BK165+BK189+BK193</f>
        <v>0</v>
      </c>
    </row>
    <row r="133" spans="1:65" s="12" customFormat="1" ht="15">
      <c r="B133" s="175"/>
      <c r="C133" s="176"/>
      <c r="D133" s="177" t="s">
        <v>72</v>
      </c>
      <c r="E133" s="178" t="s">
        <v>335</v>
      </c>
      <c r="F133" s="178" t="s">
        <v>336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77</v>
      </c>
      <c r="AT133" s="187" t="s">
        <v>72</v>
      </c>
      <c r="AU133" s="187" t="s">
        <v>73</v>
      </c>
      <c r="AY133" s="186" t="s">
        <v>137</v>
      </c>
      <c r="BK133" s="188">
        <f>SUM(BK134:BK135)</f>
        <v>0</v>
      </c>
    </row>
    <row r="134" spans="1:65" s="2" customFormat="1" ht="12">
      <c r="A134" s="33"/>
      <c r="B134" s="34"/>
      <c r="C134" s="189" t="s">
        <v>77</v>
      </c>
      <c r="D134" s="189" t="s">
        <v>138</v>
      </c>
      <c r="E134" s="190" t="s">
        <v>337</v>
      </c>
      <c r="F134" s="191" t="s">
        <v>338</v>
      </c>
      <c r="G134" s="192" t="s">
        <v>339</v>
      </c>
      <c r="H134" s="193">
        <v>38</v>
      </c>
      <c r="I134" s="194"/>
      <c r="J134" s="195">
        <f>ROUND(I134*H134,2)</f>
        <v>0</v>
      </c>
      <c r="K134" s="196"/>
      <c r="L134" s="38"/>
      <c r="M134" s="197" t="s">
        <v>1</v>
      </c>
      <c r="N134" s="198" t="s">
        <v>38</v>
      </c>
      <c r="O134" s="70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1" t="s">
        <v>142</v>
      </c>
      <c r="AT134" s="201" t="s">
        <v>138</v>
      </c>
      <c r="AU134" s="201" t="s">
        <v>77</v>
      </c>
      <c r="AY134" s="16" t="s">
        <v>137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6" t="s">
        <v>77</v>
      </c>
      <c r="BK134" s="202">
        <f>ROUND(I134*H134,2)</f>
        <v>0</v>
      </c>
      <c r="BL134" s="16" t="s">
        <v>142</v>
      </c>
      <c r="BM134" s="201" t="s">
        <v>81</v>
      </c>
    </row>
    <row r="135" spans="1:65" s="2" customFormat="1" ht="12">
      <c r="A135" s="33"/>
      <c r="B135" s="34"/>
      <c r="C135" s="189" t="s">
        <v>81</v>
      </c>
      <c r="D135" s="189" t="s">
        <v>138</v>
      </c>
      <c r="E135" s="190" t="s">
        <v>348</v>
      </c>
      <c r="F135" s="191" t="s">
        <v>1108</v>
      </c>
      <c r="G135" s="192" t="s">
        <v>339</v>
      </c>
      <c r="H135" s="193">
        <v>35</v>
      </c>
      <c r="I135" s="194"/>
      <c r="J135" s="195">
        <f>ROUND(I135*H135,2)</f>
        <v>0</v>
      </c>
      <c r="K135" s="196"/>
      <c r="L135" s="38"/>
      <c r="M135" s="197" t="s">
        <v>1</v>
      </c>
      <c r="N135" s="198" t="s">
        <v>38</v>
      </c>
      <c r="O135" s="7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1" t="s">
        <v>142</v>
      </c>
      <c r="AT135" s="201" t="s">
        <v>138</v>
      </c>
      <c r="AU135" s="201" t="s">
        <v>77</v>
      </c>
      <c r="AY135" s="16" t="s">
        <v>137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77</v>
      </c>
      <c r="BK135" s="202">
        <f>ROUND(I135*H135,2)</f>
        <v>0</v>
      </c>
      <c r="BL135" s="16" t="s">
        <v>142</v>
      </c>
      <c r="BM135" s="201" t="s">
        <v>142</v>
      </c>
    </row>
    <row r="136" spans="1:65" s="12" customFormat="1" ht="15">
      <c r="B136" s="175"/>
      <c r="C136" s="176"/>
      <c r="D136" s="177" t="s">
        <v>72</v>
      </c>
      <c r="E136" s="178" t="s">
        <v>1109</v>
      </c>
      <c r="F136" s="178" t="s">
        <v>1110</v>
      </c>
      <c r="G136" s="176"/>
      <c r="H136" s="176"/>
      <c r="I136" s="179"/>
      <c r="J136" s="180">
        <f>BK136</f>
        <v>0</v>
      </c>
      <c r="K136" s="176"/>
      <c r="L136" s="181"/>
      <c r="M136" s="182"/>
      <c r="N136" s="183"/>
      <c r="O136" s="183"/>
      <c r="P136" s="184">
        <f>SUM(P137:P150)</f>
        <v>0</v>
      </c>
      <c r="Q136" s="183"/>
      <c r="R136" s="184">
        <f>SUM(R137:R150)</f>
        <v>0</v>
      </c>
      <c r="S136" s="183"/>
      <c r="T136" s="185">
        <f>SUM(T137:T150)</f>
        <v>0</v>
      </c>
      <c r="AR136" s="186" t="s">
        <v>77</v>
      </c>
      <c r="AT136" s="187" t="s">
        <v>72</v>
      </c>
      <c r="AU136" s="187" t="s">
        <v>73</v>
      </c>
      <c r="AY136" s="186" t="s">
        <v>137</v>
      </c>
      <c r="BK136" s="188">
        <f>SUM(BK137:BK150)</f>
        <v>0</v>
      </c>
    </row>
    <row r="137" spans="1:65" s="2" customFormat="1" ht="24">
      <c r="A137" s="33"/>
      <c r="B137" s="34"/>
      <c r="C137" s="189" t="s">
        <v>87</v>
      </c>
      <c r="D137" s="189" t="s">
        <v>138</v>
      </c>
      <c r="E137" s="190" t="s">
        <v>1111</v>
      </c>
      <c r="F137" s="191" t="s">
        <v>1112</v>
      </c>
      <c r="G137" s="192" t="s">
        <v>201</v>
      </c>
      <c r="H137" s="193">
        <v>1</v>
      </c>
      <c r="I137" s="194"/>
      <c r="J137" s="195">
        <f t="shared" ref="J137:J150" si="0">ROUND(I137*H137,2)</f>
        <v>0</v>
      </c>
      <c r="K137" s="196"/>
      <c r="L137" s="38"/>
      <c r="M137" s="197" t="s">
        <v>1</v>
      </c>
      <c r="N137" s="198" t="s">
        <v>38</v>
      </c>
      <c r="O137" s="70"/>
      <c r="P137" s="199">
        <f t="shared" ref="P137:P150" si="1">O137*H137</f>
        <v>0</v>
      </c>
      <c r="Q137" s="199">
        <v>0</v>
      </c>
      <c r="R137" s="199">
        <f t="shared" ref="R137:R150" si="2">Q137*H137</f>
        <v>0</v>
      </c>
      <c r="S137" s="199">
        <v>0</v>
      </c>
      <c r="T137" s="200">
        <f t="shared" ref="T137:T150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142</v>
      </c>
      <c r="AT137" s="201" t="s">
        <v>138</v>
      </c>
      <c r="AU137" s="201" t="s">
        <v>77</v>
      </c>
      <c r="AY137" s="16" t="s">
        <v>137</v>
      </c>
      <c r="BE137" s="202">
        <f t="shared" ref="BE137:BE150" si="4">IF(N137="základní",J137,0)</f>
        <v>0</v>
      </c>
      <c r="BF137" s="202">
        <f t="shared" ref="BF137:BF150" si="5">IF(N137="snížená",J137,0)</f>
        <v>0</v>
      </c>
      <c r="BG137" s="202">
        <f t="shared" ref="BG137:BG150" si="6">IF(N137="zákl. přenesená",J137,0)</f>
        <v>0</v>
      </c>
      <c r="BH137" s="202">
        <f t="shared" ref="BH137:BH150" si="7">IF(N137="sníž. přenesená",J137,0)</f>
        <v>0</v>
      </c>
      <c r="BI137" s="202">
        <f t="shared" ref="BI137:BI150" si="8">IF(N137="nulová",J137,0)</f>
        <v>0</v>
      </c>
      <c r="BJ137" s="16" t="s">
        <v>77</v>
      </c>
      <c r="BK137" s="202">
        <f t="shared" ref="BK137:BK150" si="9">ROUND(I137*H137,2)</f>
        <v>0</v>
      </c>
      <c r="BL137" s="16" t="s">
        <v>142</v>
      </c>
      <c r="BM137" s="201" t="s">
        <v>152</v>
      </c>
    </row>
    <row r="138" spans="1:65" s="2" customFormat="1" ht="24">
      <c r="A138" s="33"/>
      <c r="B138" s="34"/>
      <c r="C138" s="189" t="s">
        <v>142</v>
      </c>
      <c r="D138" s="189" t="s">
        <v>138</v>
      </c>
      <c r="E138" s="190" t="s">
        <v>1113</v>
      </c>
      <c r="F138" s="191" t="s">
        <v>1114</v>
      </c>
      <c r="G138" s="192" t="s">
        <v>160</v>
      </c>
      <c r="H138" s="193">
        <v>6</v>
      </c>
      <c r="I138" s="194"/>
      <c r="J138" s="195">
        <f t="shared" si="0"/>
        <v>0</v>
      </c>
      <c r="K138" s="196"/>
      <c r="L138" s="38"/>
      <c r="M138" s="197" t="s">
        <v>1</v>
      </c>
      <c r="N138" s="198" t="s">
        <v>38</v>
      </c>
      <c r="O138" s="70"/>
      <c r="P138" s="199">
        <f t="shared" si="1"/>
        <v>0</v>
      </c>
      <c r="Q138" s="199">
        <v>0</v>
      </c>
      <c r="R138" s="199">
        <f t="shared" si="2"/>
        <v>0</v>
      </c>
      <c r="S138" s="199">
        <v>0</v>
      </c>
      <c r="T138" s="20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1" t="s">
        <v>142</v>
      </c>
      <c r="AT138" s="201" t="s">
        <v>138</v>
      </c>
      <c r="AU138" s="201" t="s">
        <v>77</v>
      </c>
      <c r="AY138" s="16" t="s">
        <v>137</v>
      </c>
      <c r="BE138" s="202">
        <f t="shared" si="4"/>
        <v>0</v>
      </c>
      <c r="BF138" s="202">
        <f t="shared" si="5"/>
        <v>0</v>
      </c>
      <c r="BG138" s="202">
        <f t="shared" si="6"/>
        <v>0</v>
      </c>
      <c r="BH138" s="202">
        <f t="shared" si="7"/>
        <v>0</v>
      </c>
      <c r="BI138" s="202">
        <f t="shared" si="8"/>
        <v>0</v>
      </c>
      <c r="BJ138" s="16" t="s">
        <v>77</v>
      </c>
      <c r="BK138" s="202">
        <f t="shared" si="9"/>
        <v>0</v>
      </c>
      <c r="BL138" s="16" t="s">
        <v>142</v>
      </c>
      <c r="BM138" s="201" t="s">
        <v>156</v>
      </c>
    </row>
    <row r="139" spans="1:65" s="2" customFormat="1" ht="12">
      <c r="A139" s="33"/>
      <c r="B139" s="34"/>
      <c r="C139" s="189" t="s">
        <v>157</v>
      </c>
      <c r="D139" s="189" t="s">
        <v>138</v>
      </c>
      <c r="E139" s="190" t="s">
        <v>1115</v>
      </c>
      <c r="F139" s="191" t="s">
        <v>1116</v>
      </c>
      <c r="G139" s="192" t="s">
        <v>160</v>
      </c>
      <c r="H139" s="193">
        <v>14</v>
      </c>
      <c r="I139" s="194"/>
      <c r="J139" s="195">
        <f t="shared" si="0"/>
        <v>0</v>
      </c>
      <c r="K139" s="196"/>
      <c r="L139" s="38"/>
      <c r="M139" s="197" t="s">
        <v>1</v>
      </c>
      <c r="N139" s="198" t="s">
        <v>38</v>
      </c>
      <c r="O139" s="70"/>
      <c r="P139" s="199">
        <f t="shared" si="1"/>
        <v>0</v>
      </c>
      <c r="Q139" s="199">
        <v>0</v>
      </c>
      <c r="R139" s="199">
        <f t="shared" si="2"/>
        <v>0</v>
      </c>
      <c r="S139" s="199">
        <v>0</v>
      </c>
      <c r="T139" s="20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1" t="s">
        <v>142</v>
      </c>
      <c r="AT139" s="201" t="s">
        <v>138</v>
      </c>
      <c r="AU139" s="201" t="s">
        <v>77</v>
      </c>
      <c r="AY139" s="16" t="s">
        <v>137</v>
      </c>
      <c r="BE139" s="202">
        <f t="shared" si="4"/>
        <v>0</v>
      </c>
      <c r="BF139" s="202">
        <f t="shared" si="5"/>
        <v>0</v>
      </c>
      <c r="BG139" s="202">
        <f t="shared" si="6"/>
        <v>0</v>
      </c>
      <c r="BH139" s="202">
        <f t="shared" si="7"/>
        <v>0</v>
      </c>
      <c r="BI139" s="202">
        <f t="shared" si="8"/>
        <v>0</v>
      </c>
      <c r="BJ139" s="16" t="s">
        <v>77</v>
      </c>
      <c r="BK139" s="202">
        <f t="shared" si="9"/>
        <v>0</v>
      </c>
      <c r="BL139" s="16" t="s">
        <v>142</v>
      </c>
      <c r="BM139" s="201" t="s">
        <v>161</v>
      </c>
    </row>
    <row r="140" spans="1:65" s="2" customFormat="1" ht="24">
      <c r="A140" s="33"/>
      <c r="B140" s="34"/>
      <c r="C140" s="189" t="s">
        <v>152</v>
      </c>
      <c r="D140" s="189" t="s">
        <v>138</v>
      </c>
      <c r="E140" s="190" t="s">
        <v>1117</v>
      </c>
      <c r="F140" s="191" t="s">
        <v>1118</v>
      </c>
      <c r="G140" s="192" t="s">
        <v>160</v>
      </c>
      <c r="H140" s="193">
        <v>10</v>
      </c>
      <c r="I140" s="194"/>
      <c r="J140" s="195">
        <f t="shared" si="0"/>
        <v>0</v>
      </c>
      <c r="K140" s="196"/>
      <c r="L140" s="38"/>
      <c r="M140" s="197" t="s">
        <v>1</v>
      </c>
      <c r="N140" s="198" t="s">
        <v>38</v>
      </c>
      <c r="O140" s="70"/>
      <c r="P140" s="199">
        <f t="shared" si="1"/>
        <v>0</v>
      </c>
      <c r="Q140" s="199">
        <v>0</v>
      </c>
      <c r="R140" s="199">
        <f t="shared" si="2"/>
        <v>0</v>
      </c>
      <c r="S140" s="199">
        <v>0</v>
      </c>
      <c r="T140" s="20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1" t="s">
        <v>142</v>
      </c>
      <c r="AT140" s="201" t="s">
        <v>138</v>
      </c>
      <c r="AU140" s="201" t="s">
        <v>77</v>
      </c>
      <c r="AY140" s="16" t="s">
        <v>137</v>
      </c>
      <c r="BE140" s="202">
        <f t="shared" si="4"/>
        <v>0</v>
      </c>
      <c r="BF140" s="202">
        <f t="shared" si="5"/>
        <v>0</v>
      </c>
      <c r="BG140" s="202">
        <f t="shared" si="6"/>
        <v>0</v>
      </c>
      <c r="BH140" s="202">
        <f t="shared" si="7"/>
        <v>0</v>
      </c>
      <c r="BI140" s="202">
        <f t="shared" si="8"/>
        <v>0</v>
      </c>
      <c r="BJ140" s="16" t="s">
        <v>77</v>
      </c>
      <c r="BK140" s="202">
        <f t="shared" si="9"/>
        <v>0</v>
      </c>
      <c r="BL140" s="16" t="s">
        <v>142</v>
      </c>
      <c r="BM140" s="201" t="s">
        <v>165</v>
      </c>
    </row>
    <row r="141" spans="1:65" s="2" customFormat="1" ht="24">
      <c r="A141" s="33"/>
      <c r="B141" s="34"/>
      <c r="C141" s="189" t="s">
        <v>169</v>
      </c>
      <c r="D141" s="189" t="s">
        <v>138</v>
      </c>
      <c r="E141" s="190" t="s">
        <v>1119</v>
      </c>
      <c r="F141" s="191" t="s">
        <v>1120</v>
      </c>
      <c r="G141" s="192" t="s">
        <v>160</v>
      </c>
      <c r="H141" s="193">
        <v>12</v>
      </c>
      <c r="I141" s="194"/>
      <c r="J141" s="195">
        <f t="shared" si="0"/>
        <v>0</v>
      </c>
      <c r="K141" s="196"/>
      <c r="L141" s="38"/>
      <c r="M141" s="197" t="s">
        <v>1</v>
      </c>
      <c r="N141" s="198" t="s">
        <v>38</v>
      </c>
      <c r="O141" s="70"/>
      <c r="P141" s="199">
        <f t="shared" si="1"/>
        <v>0</v>
      </c>
      <c r="Q141" s="199">
        <v>0</v>
      </c>
      <c r="R141" s="199">
        <f t="shared" si="2"/>
        <v>0</v>
      </c>
      <c r="S141" s="199">
        <v>0</v>
      </c>
      <c r="T141" s="20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1" t="s">
        <v>142</v>
      </c>
      <c r="AT141" s="201" t="s">
        <v>138</v>
      </c>
      <c r="AU141" s="201" t="s">
        <v>77</v>
      </c>
      <c r="AY141" s="16" t="s">
        <v>137</v>
      </c>
      <c r="BE141" s="202">
        <f t="shared" si="4"/>
        <v>0</v>
      </c>
      <c r="BF141" s="202">
        <f t="shared" si="5"/>
        <v>0</v>
      </c>
      <c r="BG141" s="202">
        <f t="shared" si="6"/>
        <v>0</v>
      </c>
      <c r="BH141" s="202">
        <f t="shared" si="7"/>
        <v>0</v>
      </c>
      <c r="BI141" s="202">
        <f t="shared" si="8"/>
        <v>0</v>
      </c>
      <c r="BJ141" s="16" t="s">
        <v>77</v>
      </c>
      <c r="BK141" s="202">
        <f t="shared" si="9"/>
        <v>0</v>
      </c>
      <c r="BL141" s="16" t="s">
        <v>142</v>
      </c>
      <c r="BM141" s="201" t="s">
        <v>172</v>
      </c>
    </row>
    <row r="142" spans="1:65" s="2" customFormat="1" ht="24">
      <c r="A142" s="33"/>
      <c r="B142" s="34"/>
      <c r="C142" s="189" t="s">
        <v>156</v>
      </c>
      <c r="D142" s="189" t="s">
        <v>138</v>
      </c>
      <c r="E142" s="190" t="s">
        <v>1121</v>
      </c>
      <c r="F142" s="191" t="s">
        <v>1122</v>
      </c>
      <c r="G142" s="192" t="s">
        <v>160</v>
      </c>
      <c r="H142" s="193">
        <v>5</v>
      </c>
      <c r="I142" s="194"/>
      <c r="J142" s="195">
        <f t="shared" si="0"/>
        <v>0</v>
      </c>
      <c r="K142" s="196"/>
      <c r="L142" s="38"/>
      <c r="M142" s="197" t="s">
        <v>1</v>
      </c>
      <c r="N142" s="198" t="s">
        <v>38</v>
      </c>
      <c r="O142" s="70"/>
      <c r="P142" s="199">
        <f t="shared" si="1"/>
        <v>0</v>
      </c>
      <c r="Q142" s="199">
        <v>0</v>
      </c>
      <c r="R142" s="199">
        <f t="shared" si="2"/>
        <v>0</v>
      </c>
      <c r="S142" s="199">
        <v>0</v>
      </c>
      <c r="T142" s="20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1" t="s">
        <v>142</v>
      </c>
      <c r="AT142" s="201" t="s">
        <v>138</v>
      </c>
      <c r="AU142" s="201" t="s">
        <v>77</v>
      </c>
      <c r="AY142" s="16" t="s">
        <v>137</v>
      </c>
      <c r="BE142" s="202">
        <f t="shared" si="4"/>
        <v>0</v>
      </c>
      <c r="BF142" s="202">
        <f t="shared" si="5"/>
        <v>0</v>
      </c>
      <c r="BG142" s="202">
        <f t="shared" si="6"/>
        <v>0</v>
      </c>
      <c r="BH142" s="202">
        <f t="shared" si="7"/>
        <v>0</v>
      </c>
      <c r="BI142" s="202">
        <f t="shared" si="8"/>
        <v>0</v>
      </c>
      <c r="BJ142" s="16" t="s">
        <v>77</v>
      </c>
      <c r="BK142" s="202">
        <f t="shared" si="9"/>
        <v>0</v>
      </c>
      <c r="BL142" s="16" t="s">
        <v>142</v>
      </c>
      <c r="BM142" s="201" t="s">
        <v>176</v>
      </c>
    </row>
    <row r="143" spans="1:65" s="2" customFormat="1" ht="24">
      <c r="A143" s="33"/>
      <c r="B143" s="34"/>
      <c r="C143" s="189" t="s">
        <v>178</v>
      </c>
      <c r="D143" s="189" t="s">
        <v>138</v>
      </c>
      <c r="E143" s="190" t="s">
        <v>1123</v>
      </c>
      <c r="F143" s="191" t="s">
        <v>1124</v>
      </c>
      <c r="G143" s="192" t="s">
        <v>160</v>
      </c>
      <c r="H143" s="193">
        <v>47</v>
      </c>
      <c r="I143" s="194"/>
      <c r="J143" s="195">
        <f t="shared" si="0"/>
        <v>0</v>
      </c>
      <c r="K143" s="196"/>
      <c r="L143" s="38"/>
      <c r="M143" s="197" t="s">
        <v>1</v>
      </c>
      <c r="N143" s="198" t="s">
        <v>38</v>
      </c>
      <c r="O143" s="70"/>
      <c r="P143" s="199">
        <f t="shared" si="1"/>
        <v>0</v>
      </c>
      <c r="Q143" s="199">
        <v>0</v>
      </c>
      <c r="R143" s="199">
        <f t="shared" si="2"/>
        <v>0</v>
      </c>
      <c r="S143" s="199">
        <v>0</v>
      </c>
      <c r="T143" s="20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1" t="s">
        <v>142</v>
      </c>
      <c r="AT143" s="201" t="s">
        <v>138</v>
      </c>
      <c r="AU143" s="201" t="s">
        <v>77</v>
      </c>
      <c r="AY143" s="16" t="s">
        <v>137</v>
      </c>
      <c r="BE143" s="202">
        <f t="shared" si="4"/>
        <v>0</v>
      </c>
      <c r="BF143" s="202">
        <f t="shared" si="5"/>
        <v>0</v>
      </c>
      <c r="BG143" s="202">
        <f t="shared" si="6"/>
        <v>0</v>
      </c>
      <c r="BH143" s="202">
        <f t="shared" si="7"/>
        <v>0</v>
      </c>
      <c r="BI143" s="202">
        <f t="shared" si="8"/>
        <v>0</v>
      </c>
      <c r="BJ143" s="16" t="s">
        <v>77</v>
      </c>
      <c r="BK143" s="202">
        <f t="shared" si="9"/>
        <v>0</v>
      </c>
      <c r="BL143" s="16" t="s">
        <v>142</v>
      </c>
      <c r="BM143" s="201" t="s">
        <v>181</v>
      </c>
    </row>
    <row r="144" spans="1:65" s="2" customFormat="1" ht="12">
      <c r="A144" s="33"/>
      <c r="B144" s="34"/>
      <c r="C144" s="189" t="s">
        <v>161</v>
      </c>
      <c r="D144" s="189" t="s">
        <v>138</v>
      </c>
      <c r="E144" s="190" t="s">
        <v>1125</v>
      </c>
      <c r="F144" s="191" t="s">
        <v>1126</v>
      </c>
      <c r="G144" s="192" t="s">
        <v>201</v>
      </c>
      <c r="H144" s="193">
        <v>4</v>
      </c>
      <c r="I144" s="194"/>
      <c r="J144" s="195">
        <f t="shared" si="0"/>
        <v>0</v>
      </c>
      <c r="K144" s="196"/>
      <c r="L144" s="38"/>
      <c r="M144" s="197" t="s">
        <v>1</v>
      </c>
      <c r="N144" s="198" t="s">
        <v>38</v>
      </c>
      <c r="O144" s="70"/>
      <c r="P144" s="199">
        <f t="shared" si="1"/>
        <v>0</v>
      </c>
      <c r="Q144" s="199">
        <v>0</v>
      </c>
      <c r="R144" s="199">
        <f t="shared" si="2"/>
        <v>0</v>
      </c>
      <c r="S144" s="199">
        <v>0</v>
      </c>
      <c r="T144" s="200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1" t="s">
        <v>142</v>
      </c>
      <c r="AT144" s="201" t="s">
        <v>138</v>
      </c>
      <c r="AU144" s="201" t="s">
        <v>77</v>
      </c>
      <c r="AY144" s="16" t="s">
        <v>137</v>
      </c>
      <c r="BE144" s="202">
        <f t="shared" si="4"/>
        <v>0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16" t="s">
        <v>77</v>
      </c>
      <c r="BK144" s="202">
        <f t="shared" si="9"/>
        <v>0</v>
      </c>
      <c r="BL144" s="16" t="s">
        <v>142</v>
      </c>
      <c r="BM144" s="201" t="s">
        <v>188</v>
      </c>
    </row>
    <row r="145" spans="1:65" s="2" customFormat="1" ht="12">
      <c r="A145" s="33"/>
      <c r="B145" s="34"/>
      <c r="C145" s="189" t="s">
        <v>189</v>
      </c>
      <c r="D145" s="189" t="s">
        <v>138</v>
      </c>
      <c r="E145" s="190" t="s">
        <v>1127</v>
      </c>
      <c r="F145" s="191" t="s">
        <v>1128</v>
      </c>
      <c r="G145" s="192" t="s">
        <v>201</v>
      </c>
      <c r="H145" s="193">
        <v>2</v>
      </c>
      <c r="I145" s="194"/>
      <c r="J145" s="195">
        <f t="shared" si="0"/>
        <v>0</v>
      </c>
      <c r="K145" s="196"/>
      <c r="L145" s="38"/>
      <c r="M145" s="197" t="s">
        <v>1</v>
      </c>
      <c r="N145" s="198" t="s">
        <v>38</v>
      </c>
      <c r="O145" s="70"/>
      <c r="P145" s="199">
        <f t="shared" si="1"/>
        <v>0</v>
      </c>
      <c r="Q145" s="199">
        <v>0</v>
      </c>
      <c r="R145" s="199">
        <f t="shared" si="2"/>
        <v>0</v>
      </c>
      <c r="S145" s="199">
        <v>0</v>
      </c>
      <c r="T145" s="20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1" t="s">
        <v>142</v>
      </c>
      <c r="AT145" s="201" t="s">
        <v>138</v>
      </c>
      <c r="AU145" s="201" t="s">
        <v>77</v>
      </c>
      <c r="AY145" s="16" t="s">
        <v>137</v>
      </c>
      <c r="BE145" s="202">
        <f t="shared" si="4"/>
        <v>0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16" t="s">
        <v>77</v>
      </c>
      <c r="BK145" s="202">
        <f t="shared" si="9"/>
        <v>0</v>
      </c>
      <c r="BL145" s="16" t="s">
        <v>142</v>
      </c>
      <c r="BM145" s="201" t="s">
        <v>192</v>
      </c>
    </row>
    <row r="146" spans="1:65" s="2" customFormat="1" ht="12">
      <c r="A146" s="33"/>
      <c r="B146" s="34"/>
      <c r="C146" s="189" t="s">
        <v>165</v>
      </c>
      <c r="D146" s="189" t="s">
        <v>138</v>
      </c>
      <c r="E146" s="190" t="s">
        <v>1129</v>
      </c>
      <c r="F146" s="191" t="s">
        <v>1130</v>
      </c>
      <c r="G146" s="192" t="s">
        <v>201</v>
      </c>
      <c r="H146" s="193">
        <v>3</v>
      </c>
      <c r="I146" s="194"/>
      <c r="J146" s="195">
        <f t="shared" si="0"/>
        <v>0</v>
      </c>
      <c r="K146" s="196"/>
      <c r="L146" s="38"/>
      <c r="M146" s="197" t="s">
        <v>1</v>
      </c>
      <c r="N146" s="198" t="s">
        <v>38</v>
      </c>
      <c r="O146" s="70"/>
      <c r="P146" s="199">
        <f t="shared" si="1"/>
        <v>0</v>
      </c>
      <c r="Q146" s="199">
        <v>0</v>
      </c>
      <c r="R146" s="199">
        <f t="shared" si="2"/>
        <v>0</v>
      </c>
      <c r="S146" s="199">
        <v>0</v>
      </c>
      <c r="T146" s="200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142</v>
      </c>
      <c r="AT146" s="201" t="s">
        <v>138</v>
      </c>
      <c r="AU146" s="201" t="s">
        <v>77</v>
      </c>
      <c r="AY146" s="16" t="s">
        <v>137</v>
      </c>
      <c r="BE146" s="202">
        <f t="shared" si="4"/>
        <v>0</v>
      </c>
      <c r="BF146" s="202">
        <f t="shared" si="5"/>
        <v>0</v>
      </c>
      <c r="BG146" s="202">
        <f t="shared" si="6"/>
        <v>0</v>
      </c>
      <c r="BH146" s="202">
        <f t="shared" si="7"/>
        <v>0</v>
      </c>
      <c r="BI146" s="202">
        <f t="shared" si="8"/>
        <v>0</v>
      </c>
      <c r="BJ146" s="16" t="s">
        <v>77</v>
      </c>
      <c r="BK146" s="202">
        <f t="shared" si="9"/>
        <v>0</v>
      </c>
      <c r="BL146" s="16" t="s">
        <v>142</v>
      </c>
      <c r="BM146" s="201" t="s">
        <v>195</v>
      </c>
    </row>
    <row r="147" spans="1:65" s="2" customFormat="1" ht="12">
      <c r="A147" s="33"/>
      <c r="B147" s="34"/>
      <c r="C147" s="189" t="s">
        <v>198</v>
      </c>
      <c r="D147" s="189" t="s">
        <v>138</v>
      </c>
      <c r="E147" s="190" t="s">
        <v>1131</v>
      </c>
      <c r="F147" s="191" t="s">
        <v>1132</v>
      </c>
      <c r="G147" s="192" t="s">
        <v>201</v>
      </c>
      <c r="H147" s="193">
        <v>1</v>
      </c>
      <c r="I147" s="194"/>
      <c r="J147" s="195">
        <f t="shared" si="0"/>
        <v>0</v>
      </c>
      <c r="K147" s="196"/>
      <c r="L147" s="38"/>
      <c r="M147" s="197" t="s">
        <v>1</v>
      </c>
      <c r="N147" s="198" t="s">
        <v>38</v>
      </c>
      <c r="O147" s="70"/>
      <c r="P147" s="199">
        <f t="shared" si="1"/>
        <v>0</v>
      </c>
      <c r="Q147" s="199">
        <v>0</v>
      </c>
      <c r="R147" s="199">
        <f t="shared" si="2"/>
        <v>0</v>
      </c>
      <c r="S147" s="199">
        <v>0</v>
      </c>
      <c r="T147" s="200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1" t="s">
        <v>142</v>
      </c>
      <c r="AT147" s="201" t="s">
        <v>138</v>
      </c>
      <c r="AU147" s="201" t="s">
        <v>77</v>
      </c>
      <c r="AY147" s="16" t="s">
        <v>137</v>
      </c>
      <c r="BE147" s="202">
        <f t="shared" si="4"/>
        <v>0</v>
      </c>
      <c r="BF147" s="202">
        <f t="shared" si="5"/>
        <v>0</v>
      </c>
      <c r="BG147" s="202">
        <f t="shared" si="6"/>
        <v>0</v>
      </c>
      <c r="BH147" s="202">
        <f t="shared" si="7"/>
        <v>0</v>
      </c>
      <c r="BI147" s="202">
        <f t="shared" si="8"/>
        <v>0</v>
      </c>
      <c r="BJ147" s="16" t="s">
        <v>77</v>
      </c>
      <c r="BK147" s="202">
        <f t="shared" si="9"/>
        <v>0</v>
      </c>
      <c r="BL147" s="16" t="s">
        <v>142</v>
      </c>
      <c r="BM147" s="201" t="s">
        <v>202</v>
      </c>
    </row>
    <row r="148" spans="1:65" s="2" customFormat="1" ht="24">
      <c r="A148" s="33"/>
      <c r="B148" s="34"/>
      <c r="C148" s="189" t="s">
        <v>172</v>
      </c>
      <c r="D148" s="189" t="s">
        <v>138</v>
      </c>
      <c r="E148" s="190" t="s">
        <v>1133</v>
      </c>
      <c r="F148" s="191" t="s">
        <v>1134</v>
      </c>
      <c r="G148" s="192" t="s">
        <v>201</v>
      </c>
      <c r="H148" s="193">
        <v>1</v>
      </c>
      <c r="I148" s="194"/>
      <c r="J148" s="195">
        <f t="shared" si="0"/>
        <v>0</v>
      </c>
      <c r="K148" s="196"/>
      <c r="L148" s="38"/>
      <c r="M148" s="197" t="s">
        <v>1</v>
      </c>
      <c r="N148" s="198" t="s">
        <v>38</v>
      </c>
      <c r="O148" s="70"/>
      <c r="P148" s="199">
        <f t="shared" si="1"/>
        <v>0</v>
      </c>
      <c r="Q148" s="199">
        <v>0</v>
      </c>
      <c r="R148" s="199">
        <f t="shared" si="2"/>
        <v>0</v>
      </c>
      <c r="S148" s="199">
        <v>0</v>
      </c>
      <c r="T148" s="200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1" t="s">
        <v>142</v>
      </c>
      <c r="AT148" s="201" t="s">
        <v>138</v>
      </c>
      <c r="AU148" s="201" t="s">
        <v>77</v>
      </c>
      <c r="AY148" s="16" t="s">
        <v>137</v>
      </c>
      <c r="BE148" s="202">
        <f t="shared" si="4"/>
        <v>0</v>
      </c>
      <c r="BF148" s="202">
        <f t="shared" si="5"/>
        <v>0</v>
      </c>
      <c r="BG148" s="202">
        <f t="shared" si="6"/>
        <v>0</v>
      </c>
      <c r="BH148" s="202">
        <f t="shared" si="7"/>
        <v>0</v>
      </c>
      <c r="BI148" s="202">
        <f t="shared" si="8"/>
        <v>0</v>
      </c>
      <c r="BJ148" s="16" t="s">
        <v>77</v>
      </c>
      <c r="BK148" s="202">
        <f t="shared" si="9"/>
        <v>0</v>
      </c>
      <c r="BL148" s="16" t="s">
        <v>142</v>
      </c>
      <c r="BM148" s="201" t="s">
        <v>205</v>
      </c>
    </row>
    <row r="149" spans="1:65" s="2" customFormat="1" ht="12">
      <c r="A149" s="33"/>
      <c r="B149" s="34"/>
      <c r="C149" s="233" t="s">
        <v>8</v>
      </c>
      <c r="D149" s="233" t="s">
        <v>328</v>
      </c>
      <c r="E149" s="234" t="s">
        <v>348</v>
      </c>
      <c r="F149" s="235" t="s">
        <v>1135</v>
      </c>
      <c r="G149" s="236" t="s">
        <v>201</v>
      </c>
      <c r="H149" s="237">
        <v>3</v>
      </c>
      <c r="I149" s="238"/>
      <c r="J149" s="239">
        <f t="shared" si="0"/>
        <v>0</v>
      </c>
      <c r="K149" s="240"/>
      <c r="L149" s="241"/>
      <c r="M149" s="242" t="s">
        <v>1</v>
      </c>
      <c r="N149" s="243" t="s">
        <v>38</v>
      </c>
      <c r="O149" s="70"/>
      <c r="P149" s="199">
        <f t="shared" si="1"/>
        <v>0</v>
      </c>
      <c r="Q149" s="199">
        <v>0</v>
      </c>
      <c r="R149" s="199">
        <f t="shared" si="2"/>
        <v>0</v>
      </c>
      <c r="S149" s="199">
        <v>0</v>
      </c>
      <c r="T149" s="200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1" t="s">
        <v>156</v>
      </c>
      <c r="AT149" s="201" t="s">
        <v>328</v>
      </c>
      <c r="AU149" s="201" t="s">
        <v>77</v>
      </c>
      <c r="AY149" s="16" t="s">
        <v>137</v>
      </c>
      <c r="BE149" s="202">
        <f t="shared" si="4"/>
        <v>0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6" t="s">
        <v>77</v>
      </c>
      <c r="BK149" s="202">
        <f t="shared" si="9"/>
        <v>0</v>
      </c>
      <c r="BL149" s="16" t="s">
        <v>142</v>
      </c>
      <c r="BM149" s="201" t="s">
        <v>211</v>
      </c>
    </row>
    <row r="150" spans="1:65" s="2" customFormat="1" ht="12">
      <c r="A150" s="33"/>
      <c r="B150" s="34"/>
      <c r="C150" s="189" t="s">
        <v>176</v>
      </c>
      <c r="D150" s="189" t="s">
        <v>138</v>
      </c>
      <c r="E150" s="190" t="s">
        <v>363</v>
      </c>
      <c r="F150" s="191" t="s">
        <v>1136</v>
      </c>
      <c r="G150" s="192" t="s">
        <v>1137</v>
      </c>
      <c r="H150" s="193">
        <v>1</v>
      </c>
      <c r="I150" s="194"/>
      <c r="J150" s="195">
        <f t="shared" si="0"/>
        <v>0</v>
      </c>
      <c r="K150" s="196"/>
      <c r="L150" s="38"/>
      <c r="M150" s="197" t="s">
        <v>1</v>
      </c>
      <c r="N150" s="198" t="s">
        <v>38</v>
      </c>
      <c r="O150" s="70"/>
      <c r="P150" s="199">
        <f t="shared" si="1"/>
        <v>0</v>
      </c>
      <c r="Q150" s="199">
        <v>0</v>
      </c>
      <c r="R150" s="199">
        <f t="shared" si="2"/>
        <v>0</v>
      </c>
      <c r="S150" s="199">
        <v>0</v>
      </c>
      <c r="T150" s="200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1" t="s">
        <v>142</v>
      </c>
      <c r="AT150" s="201" t="s">
        <v>138</v>
      </c>
      <c r="AU150" s="201" t="s">
        <v>77</v>
      </c>
      <c r="AY150" s="16" t="s">
        <v>137</v>
      </c>
      <c r="BE150" s="202">
        <f t="shared" si="4"/>
        <v>0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6" t="s">
        <v>77</v>
      </c>
      <c r="BK150" s="202">
        <f t="shared" si="9"/>
        <v>0</v>
      </c>
      <c r="BL150" s="16" t="s">
        <v>142</v>
      </c>
      <c r="BM150" s="201" t="s">
        <v>216</v>
      </c>
    </row>
    <row r="151" spans="1:65" s="12" customFormat="1" ht="15">
      <c r="B151" s="175"/>
      <c r="C151" s="176"/>
      <c r="D151" s="177" t="s">
        <v>72</v>
      </c>
      <c r="E151" s="178" t="s">
        <v>1138</v>
      </c>
      <c r="F151" s="178" t="s">
        <v>1139</v>
      </c>
      <c r="G151" s="176"/>
      <c r="H151" s="176"/>
      <c r="I151" s="179"/>
      <c r="J151" s="180">
        <f>BK151</f>
        <v>0</v>
      </c>
      <c r="K151" s="176"/>
      <c r="L151" s="181"/>
      <c r="M151" s="182"/>
      <c r="N151" s="183"/>
      <c r="O151" s="183"/>
      <c r="P151" s="184">
        <f>SUM(P152:P164)</f>
        <v>0</v>
      </c>
      <c r="Q151" s="183"/>
      <c r="R151" s="184">
        <f>SUM(R152:R164)</f>
        <v>0</v>
      </c>
      <c r="S151" s="183"/>
      <c r="T151" s="185">
        <f>SUM(T152:T164)</f>
        <v>0</v>
      </c>
      <c r="AR151" s="186" t="s">
        <v>77</v>
      </c>
      <c r="AT151" s="187" t="s">
        <v>72</v>
      </c>
      <c r="AU151" s="187" t="s">
        <v>73</v>
      </c>
      <c r="AY151" s="186" t="s">
        <v>137</v>
      </c>
      <c r="BK151" s="188">
        <f>SUM(BK152:BK164)</f>
        <v>0</v>
      </c>
    </row>
    <row r="152" spans="1:65" s="2" customFormat="1" ht="24">
      <c r="A152" s="33"/>
      <c r="B152" s="34"/>
      <c r="C152" s="189" t="s">
        <v>217</v>
      </c>
      <c r="D152" s="189" t="s">
        <v>138</v>
      </c>
      <c r="E152" s="190" t="s">
        <v>1140</v>
      </c>
      <c r="F152" s="191" t="s">
        <v>1141</v>
      </c>
      <c r="G152" s="192" t="s">
        <v>160</v>
      </c>
      <c r="H152" s="193">
        <v>1</v>
      </c>
      <c r="I152" s="194"/>
      <c r="J152" s="195">
        <f t="shared" ref="J152:J164" si="10">ROUND(I152*H152,2)</f>
        <v>0</v>
      </c>
      <c r="K152" s="196"/>
      <c r="L152" s="38"/>
      <c r="M152" s="197" t="s">
        <v>1</v>
      </c>
      <c r="N152" s="198" t="s">
        <v>38</v>
      </c>
      <c r="O152" s="70"/>
      <c r="P152" s="199">
        <f t="shared" ref="P152:P164" si="11">O152*H152</f>
        <v>0</v>
      </c>
      <c r="Q152" s="199">
        <v>0</v>
      </c>
      <c r="R152" s="199">
        <f t="shared" ref="R152:R164" si="12">Q152*H152</f>
        <v>0</v>
      </c>
      <c r="S152" s="199">
        <v>0</v>
      </c>
      <c r="T152" s="200">
        <f t="shared" ref="T152:T164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1" t="s">
        <v>142</v>
      </c>
      <c r="AT152" s="201" t="s">
        <v>138</v>
      </c>
      <c r="AU152" s="201" t="s">
        <v>77</v>
      </c>
      <c r="AY152" s="16" t="s">
        <v>137</v>
      </c>
      <c r="BE152" s="202">
        <f t="shared" ref="BE152:BE164" si="14">IF(N152="základní",J152,0)</f>
        <v>0</v>
      </c>
      <c r="BF152" s="202">
        <f t="shared" ref="BF152:BF164" si="15">IF(N152="snížená",J152,0)</f>
        <v>0</v>
      </c>
      <c r="BG152" s="202">
        <f t="shared" ref="BG152:BG164" si="16">IF(N152="zákl. přenesená",J152,0)</f>
        <v>0</v>
      </c>
      <c r="BH152" s="202">
        <f t="shared" ref="BH152:BH164" si="17">IF(N152="sníž. přenesená",J152,0)</f>
        <v>0</v>
      </c>
      <c r="BI152" s="202">
        <f t="shared" ref="BI152:BI164" si="18">IF(N152="nulová",J152,0)</f>
        <v>0</v>
      </c>
      <c r="BJ152" s="16" t="s">
        <v>77</v>
      </c>
      <c r="BK152" s="202">
        <f t="shared" ref="BK152:BK164" si="19">ROUND(I152*H152,2)</f>
        <v>0</v>
      </c>
      <c r="BL152" s="16" t="s">
        <v>142</v>
      </c>
      <c r="BM152" s="201" t="s">
        <v>220</v>
      </c>
    </row>
    <row r="153" spans="1:65" s="2" customFormat="1" ht="24">
      <c r="A153" s="33"/>
      <c r="B153" s="34"/>
      <c r="C153" s="189" t="s">
        <v>181</v>
      </c>
      <c r="D153" s="189" t="s">
        <v>138</v>
      </c>
      <c r="E153" s="190" t="s">
        <v>1142</v>
      </c>
      <c r="F153" s="191" t="s">
        <v>1143</v>
      </c>
      <c r="G153" s="192" t="s">
        <v>160</v>
      </c>
      <c r="H153" s="193">
        <v>14</v>
      </c>
      <c r="I153" s="194"/>
      <c r="J153" s="195">
        <f t="shared" si="10"/>
        <v>0</v>
      </c>
      <c r="K153" s="196"/>
      <c r="L153" s="38"/>
      <c r="M153" s="197" t="s">
        <v>1</v>
      </c>
      <c r="N153" s="198" t="s">
        <v>38</v>
      </c>
      <c r="O153" s="70"/>
      <c r="P153" s="199">
        <f t="shared" si="11"/>
        <v>0</v>
      </c>
      <c r="Q153" s="199">
        <v>0</v>
      </c>
      <c r="R153" s="199">
        <f t="shared" si="12"/>
        <v>0</v>
      </c>
      <c r="S153" s="199">
        <v>0</v>
      </c>
      <c r="T153" s="200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1" t="s">
        <v>142</v>
      </c>
      <c r="AT153" s="201" t="s">
        <v>138</v>
      </c>
      <c r="AU153" s="201" t="s">
        <v>77</v>
      </c>
      <c r="AY153" s="16" t="s">
        <v>137</v>
      </c>
      <c r="BE153" s="202">
        <f t="shared" si="14"/>
        <v>0</v>
      </c>
      <c r="BF153" s="202">
        <f t="shared" si="15"/>
        <v>0</v>
      </c>
      <c r="BG153" s="202">
        <f t="shared" si="16"/>
        <v>0</v>
      </c>
      <c r="BH153" s="202">
        <f t="shared" si="17"/>
        <v>0</v>
      </c>
      <c r="BI153" s="202">
        <f t="shared" si="18"/>
        <v>0</v>
      </c>
      <c r="BJ153" s="16" t="s">
        <v>77</v>
      </c>
      <c r="BK153" s="202">
        <f t="shared" si="19"/>
        <v>0</v>
      </c>
      <c r="BL153" s="16" t="s">
        <v>142</v>
      </c>
      <c r="BM153" s="201" t="s">
        <v>223</v>
      </c>
    </row>
    <row r="154" spans="1:65" s="2" customFormat="1" ht="24">
      <c r="A154" s="33"/>
      <c r="B154" s="34"/>
      <c r="C154" s="189" t="s">
        <v>225</v>
      </c>
      <c r="D154" s="189" t="s">
        <v>138</v>
      </c>
      <c r="E154" s="190" t="s">
        <v>1144</v>
      </c>
      <c r="F154" s="191" t="s">
        <v>1145</v>
      </c>
      <c r="G154" s="192" t="s">
        <v>160</v>
      </c>
      <c r="H154" s="193">
        <v>78</v>
      </c>
      <c r="I154" s="194"/>
      <c r="J154" s="195">
        <f t="shared" si="10"/>
        <v>0</v>
      </c>
      <c r="K154" s="196"/>
      <c r="L154" s="38"/>
      <c r="M154" s="197" t="s">
        <v>1</v>
      </c>
      <c r="N154" s="198" t="s">
        <v>38</v>
      </c>
      <c r="O154" s="70"/>
      <c r="P154" s="199">
        <f t="shared" si="11"/>
        <v>0</v>
      </c>
      <c r="Q154" s="199">
        <v>0</v>
      </c>
      <c r="R154" s="199">
        <f t="shared" si="12"/>
        <v>0</v>
      </c>
      <c r="S154" s="199">
        <v>0</v>
      </c>
      <c r="T154" s="200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1" t="s">
        <v>142</v>
      </c>
      <c r="AT154" s="201" t="s">
        <v>138</v>
      </c>
      <c r="AU154" s="201" t="s">
        <v>77</v>
      </c>
      <c r="AY154" s="16" t="s">
        <v>137</v>
      </c>
      <c r="BE154" s="202">
        <f t="shared" si="14"/>
        <v>0</v>
      </c>
      <c r="BF154" s="202">
        <f t="shared" si="15"/>
        <v>0</v>
      </c>
      <c r="BG154" s="202">
        <f t="shared" si="16"/>
        <v>0</v>
      </c>
      <c r="BH154" s="202">
        <f t="shared" si="17"/>
        <v>0</v>
      </c>
      <c r="BI154" s="202">
        <f t="shared" si="18"/>
        <v>0</v>
      </c>
      <c r="BJ154" s="16" t="s">
        <v>77</v>
      </c>
      <c r="BK154" s="202">
        <f t="shared" si="19"/>
        <v>0</v>
      </c>
      <c r="BL154" s="16" t="s">
        <v>142</v>
      </c>
      <c r="BM154" s="201" t="s">
        <v>228</v>
      </c>
    </row>
    <row r="155" spans="1:65" s="2" customFormat="1" ht="24">
      <c r="A155" s="33"/>
      <c r="B155" s="34"/>
      <c r="C155" s="189" t="s">
        <v>188</v>
      </c>
      <c r="D155" s="189" t="s">
        <v>138</v>
      </c>
      <c r="E155" s="190" t="s">
        <v>1146</v>
      </c>
      <c r="F155" s="191" t="s">
        <v>1147</v>
      </c>
      <c r="G155" s="192" t="s">
        <v>160</v>
      </c>
      <c r="H155" s="193">
        <v>15</v>
      </c>
      <c r="I155" s="194"/>
      <c r="J155" s="195">
        <f t="shared" si="10"/>
        <v>0</v>
      </c>
      <c r="K155" s="196"/>
      <c r="L155" s="38"/>
      <c r="M155" s="197" t="s">
        <v>1</v>
      </c>
      <c r="N155" s="198" t="s">
        <v>38</v>
      </c>
      <c r="O155" s="70"/>
      <c r="P155" s="199">
        <f t="shared" si="11"/>
        <v>0</v>
      </c>
      <c r="Q155" s="199">
        <v>0</v>
      </c>
      <c r="R155" s="199">
        <f t="shared" si="12"/>
        <v>0</v>
      </c>
      <c r="S155" s="199">
        <v>0</v>
      </c>
      <c r="T155" s="200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1" t="s">
        <v>142</v>
      </c>
      <c r="AT155" s="201" t="s">
        <v>138</v>
      </c>
      <c r="AU155" s="201" t="s">
        <v>77</v>
      </c>
      <c r="AY155" s="16" t="s">
        <v>137</v>
      </c>
      <c r="BE155" s="202">
        <f t="shared" si="14"/>
        <v>0</v>
      </c>
      <c r="BF155" s="202">
        <f t="shared" si="15"/>
        <v>0</v>
      </c>
      <c r="BG155" s="202">
        <f t="shared" si="16"/>
        <v>0</v>
      </c>
      <c r="BH155" s="202">
        <f t="shared" si="17"/>
        <v>0</v>
      </c>
      <c r="BI155" s="202">
        <f t="shared" si="18"/>
        <v>0</v>
      </c>
      <c r="BJ155" s="16" t="s">
        <v>77</v>
      </c>
      <c r="BK155" s="202">
        <f t="shared" si="19"/>
        <v>0</v>
      </c>
      <c r="BL155" s="16" t="s">
        <v>142</v>
      </c>
      <c r="BM155" s="201" t="s">
        <v>231</v>
      </c>
    </row>
    <row r="156" spans="1:65" s="2" customFormat="1" ht="24">
      <c r="A156" s="33"/>
      <c r="B156" s="34"/>
      <c r="C156" s="189" t="s">
        <v>7</v>
      </c>
      <c r="D156" s="189" t="s">
        <v>138</v>
      </c>
      <c r="E156" s="190" t="s">
        <v>1148</v>
      </c>
      <c r="F156" s="191" t="s">
        <v>1149</v>
      </c>
      <c r="G156" s="192" t="s">
        <v>160</v>
      </c>
      <c r="H156" s="193">
        <v>78</v>
      </c>
      <c r="I156" s="194"/>
      <c r="J156" s="195">
        <f t="shared" si="10"/>
        <v>0</v>
      </c>
      <c r="K156" s="196"/>
      <c r="L156" s="38"/>
      <c r="M156" s="197" t="s">
        <v>1</v>
      </c>
      <c r="N156" s="198" t="s">
        <v>38</v>
      </c>
      <c r="O156" s="70"/>
      <c r="P156" s="199">
        <f t="shared" si="11"/>
        <v>0</v>
      </c>
      <c r="Q156" s="199">
        <v>0</v>
      </c>
      <c r="R156" s="199">
        <f t="shared" si="12"/>
        <v>0</v>
      </c>
      <c r="S156" s="199">
        <v>0</v>
      </c>
      <c r="T156" s="200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1" t="s">
        <v>142</v>
      </c>
      <c r="AT156" s="201" t="s">
        <v>138</v>
      </c>
      <c r="AU156" s="201" t="s">
        <v>77</v>
      </c>
      <c r="AY156" s="16" t="s">
        <v>137</v>
      </c>
      <c r="BE156" s="202">
        <f t="shared" si="14"/>
        <v>0</v>
      </c>
      <c r="BF156" s="202">
        <f t="shared" si="15"/>
        <v>0</v>
      </c>
      <c r="BG156" s="202">
        <f t="shared" si="16"/>
        <v>0</v>
      </c>
      <c r="BH156" s="202">
        <f t="shared" si="17"/>
        <v>0</v>
      </c>
      <c r="BI156" s="202">
        <f t="shared" si="18"/>
        <v>0</v>
      </c>
      <c r="BJ156" s="16" t="s">
        <v>77</v>
      </c>
      <c r="BK156" s="202">
        <f t="shared" si="19"/>
        <v>0</v>
      </c>
      <c r="BL156" s="16" t="s">
        <v>142</v>
      </c>
      <c r="BM156" s="201" t="s">
        <v>234</v>
      </c>
    </row>
    <row r="157" spans="1:65" s="2" customFormat="1" ht="24">
      <c r="A157" s="33"/>
      <c r="B157" s="34"/>
      <c r="C157" s="189" t="s">
        <v>192</v>
      </c>
      <c r="D157" s="189" t="s">
        <v>138</v>
      </c>
      <c r="E157" s="190" t="s">
        <v>1150</v>
      </c>
      <c r="F157" s="191" t="s">
        <v>1151</v>
      </c>
      <c r="G157" s="192" t="s">
        <v>160</v>
      </c>
      <c r="H157" s="193">
        <v>93</v>
      </c>
      <c r="I157" s="194"/>
      <c r="J157" s="195">
        <f t="shared" si="10"/>
        <v>0</v>
      </c>
      <c r="K157" s="196"/>
      <c r="L157" s="38"/>
      <c r="M157" s="197" t="s">
        <v>1</v>
      </c>
      <c r="N157" s="198" t="s">
        <v>38</v>
      </c>
      <c r="O157" s="70"/>
      <c r="P157" s="199">
        <f t="shared" si="11"/>
        <v>0</v>
      </c>
      <c r="Q157" s="199">
        <v>0</v>
      </c>
      <c r="R157" s="199">
        <f t="shared" si="12"/>
        <v>0</v>
      </c>
      <c r="S157" s="199">
        <v>0</v>
      </c>
      <c r="T157" s="200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1" t="s">
        <v>142</v>
      </c>
      <c r="AT157" s="201" t="s">
        <v>138</v>
      </c>
      <c r="AU157" s="201" t="s">
        <v>77</v>
      </c>
      <c r="AY157" s="16" t="s">
        <v>137</v>
      </c>
      <c r="BE157" s="202">
        <f t="shared" si="14"/>
        <v>0</v>
      </c>
      <c r="BF157" s="202">
        <f t="shared" si="15"/>
        <v>0</v>
      </c>
      <c r="BG157" s="202">
        <f t="shared" si="16"/>
        <v>0</v>
      </c>
      <c r="BH157" s="202">
        <f t="shared" si="17"/>
        <v>0</v>
      </c>
      <c r="BI157" s="202">
        <f t="shared" si="18"/>
        <v>0</v>
      </c>
      <c r="BJ157" s="16" t="s">
        <v>77</v>
      </c>
      <c r="BK157" s="202">
        <f t="shared" si="19"/>
        <v>0</v>
      </c>
      <c r="BL157" s="16" t="s">
        <v>142</v>
      </c>
      <c r="BM157" s="201" t="s">
        <v>239</v>
      </c>
    </row>
    <row r="158" spans="1:65" s="2" customFormat="1" ht="12">
      <c r="A158" s="33"/>
      <c r="B158" s="34"/>
      <c r="C158" s="189" t="s">
        <v>240</v>
      </c>
      <c r="D158" s="189" t="s">
        <v>138</v>
      </c>
      <c r="E158" s="190" t="s">
        <v>1152</v>
      </c>
      <c r="F158" s="191" t="s">
        <v>1153</v>
      </c>
      <c r="G158" s="192" t="s">
        <v>160</v>
      </c>
      <c r="H158" s="193">
        <v>93</v>
      </c>
      <c r="I158" s="194"/>
      <c r="J158" s="195">
        <f t="shared" si="10"/>
        <v>0</v>
      </c>
      <c r="K158" s="196"/>
      <c r="L158" s="38"/>
      <c r="M158" s="197" t="s">
        <v>1</v>
      </c>
      <c r="N158" s="198" t="s">
        <v>38</v>
      </c>
      <c r="O158" s="70"/>
      <c r="P158" s="199">
        <f t="shared" si="11"/>
        <v>0</v>
      </c>
      <c r="Q158" s="199">
        <v>0</v>
      </c>
      <c r="R158" s="199">
        <f t="shared" si="12"/>
        <v>0</v>
      </c>
      <c r="S158" s="199">
        <v>0</v>
      </c>
      <c r="T158" s="200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1" t="s">
        <v>142</v>
      </c>
      <c r="AT158" s="201" t="s">
        <v>138</v>
      </c>
      <c r="AU158" s="201" t="s">
        <v>77</v>
      </c>
      <c r="AY158" s="16" t="s">
        <v>137</v>
      </c>
      <c r="BE158" s="202">
        <f t="shared" si="14"/>
        <v>0</v>
      </c>
      <c r="BF158" s="202">
        <f t="shared" si="15"/>
        <v>0</v>
      </c>
      <c r="BG158" s="202">
        <f t="shared" si="16"/>
        <v>0</v>
      </c>
      <c r="BH158" s="202">
        <f t="shared" si="17"/>
        <v>0</v>
      </c>
      <c r="BI158" s="202">
        <f t="shared" si="18"/>
        <v>0</v>
      </c>
      <c r="BJ158" s="16" t="s">
        <v>77</v>
      </c>
      <c r="BK158" s="202">
        <f t="shared" si="19"/>
        <v>0</v>
      </c>
      <c r="BL158" s="16" t="s">
        <v>142</v>
      </c>
      <c r="BM158" s="201" t="s">
        <v>243</v>
      </c>
    </row>
    <row r="159" spans="1:65" s="2" customFormat="1" ht="24">
      <c r="A159" s="33"/>
      <c r="B159" s="34"/>
      <c r="C159" s="189" t="s">
        <v>195</v>
      </c>
      <c r="D159" s="189" t="s">
        <v>138</v>
      </c>
      <c r="E159" s="190" t="s">
        <v>1154</v>
      </c>
      <c r="F159" s="191" t="s">
        <v>1155</v>
      </c>
      <c r="G159" s="192" t="s">
        <v>201</v>
      </c>
      <c r="H159" s="193">
        <v>2</v>
      </c>
      <c r="I159" s="194"/>
      <c r="J159" s="195">
        <f t="shared" si="10"/>
        <v>0</v>
      </c>
      <c r="K159" s="196"/>
      <c r="L159" s="38"/>
      <c r="M159" s="197" t="s">
        <v>1</v>
      </c>
      <c r="N159" s="198" t="s">
        <v>38</v>
      </c>
      <c r="O159" s="70"/>
      <c r="P159" s="199">
        <f t="shared" si="11"/>
        <v>0</v>
      </c>
      <c r="Q159" s="199">
        <v>0</v>
      </c>
      <c r="R159" s="199">
        <f t="shared" si="12"/>
        <v>0</v>
      </c>
      <c r="S159" s="199">
        <v>0</v>
      </c>
      <c r="T159" s="200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1" t="s">
        <v>142</v>
      </c>
      <c r="AT159" s="201" t="s">
        <v>138</v>
      </c>
      <c r="AU159" s="201" t="s">
        <v>77</v>
      </c>
      <c r="AY159" s="16" t="s">
        <v>137</v>
      </c>
      <c r="BE159" s="202">
        <f t="shared" si="14"/>
        <v>0</v>
      </c>
      <c r="BF159" s="202">
        <f t="shared" si="15"/>
        <v>0</v>
      </c>
      <c r="BG159" s="202">
        <f t="shared" si="16"/>
        <v>0</v>
      </c>
      <c r="BH159" s="202">
        <f t="shared" si="17"/>
        <v>0</v>
      </c>
      <c r="BI159" s="202">
        <f t="shared" si="18"/>
        <v>0</v>
      </c>
      <c r="BJ159" s="16" t="s">
        <v>77</v>
      </c>
      <c r="BK159" s="202">
        <f t="shared" si="19"/>
        <v>0</v>
      </c>
      <c r="BL159" s="16" t="s">
        <v>142</v>
      </c>
      <c r="BM159" s="201" t="s">
        <v>248</v>
      </c>
    </row>
    <row r="160" spans="1:65" s="2" customFormat="1" ht="24">
      <c r="A160" s="33"/>
      <c r="B160" s="34"/>
      <c r="C160" s="189" t="s">
        <v>249</v>
      </c>
      <c r="D160" s="189" t="s">
        <v>138</v>
      </c>
      <c r="E160" s="190" t="s">
        <v>1156</v>
      </c>
      <c r="F160" s="191" t="s">
        <v>1157</v>
      </c>
      <c r="G160" s="192" t="s">
        <v>358</v>
      </c>
      <c r="H160" s="193">
        <v>6</v>
      </c>
      <c r="I160" s="194"/>
      <c r="J160" s="195">
        <f t="shared" si="10"/>
        <v>0</v>
      </c>
      <c r="K160" s="196"/>
      <c r="L160" s="38"/>
      <c r="M160" s="197" t="s">
        <v>1</v>
      </c>
      <c r="N160" s="198" t="s">
        <v>38</v>
      </c>
      <c r="O160" s="70"/>
      <c r="P160" s="199">
        <f t="shared" si="11"/>
        <v>0</v>
      </c>
      <c r="Q160" s="199">
        <v>0</v>
      </c>
      <c r="R160" s="199">
        <f t="shared" si="12"/>
        <v>0</v>
      </c>
      <c r="S160" s="199">
        <v>0</v>
      </c>
      <c r="T160" s="200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1" t="s">
        <v>142</v>
      </c>
      <c r="AT160" s="201" t="s">
        <v>138</v>
      </c>
      <c r="AU160" s="201" t="s">
        <v>77</v>
      </c>
      <c r="AY160" s="16" t="s">
        <v>137</v>
      </c>
      <c r="BE160" s="202">
        <f t="shared" si="14"/>
        <v>0</v>
      </c>
      <c r="BF160" s="202">
        <f t="shared" si="15"/>
        <v>0</v>
      </c>
      <c r="BG160" s="202">
        <f t="shared" si="16"/>
        <v>0</v>
      </c>
      <c r="BH160" s="202">
        <f t="shared" si="17"/>
        <v>0</v>
      </c>
      <c r="BI160" s="202">
        <f t="shared" si="18"/>
        <v>0</v>
      </c>
      <c r="BJ160" s="16" t="s">
        <v>77</v>
      </c>
      <c r="BK160" s="202">
        <f t="shared" si="19"/>
        <v>0</v>
      </c>
      <c r="BL160" s="16" t="s">
        <v>142</v>
      </c>
      <c r="BM160" s="201" t="s">
        <v>252</v>
      </c>
    </row>
    <row r="161" spans="1:65" s="2" customFormat="1" ht="12">
      <c r="A161" s="33"/>
      <c r="B161" s="34"/>
      <c r="C161" s="189" t="s">
        <v>202</v>
      </c>
      <c r="D161" s="189" t="s">
        <v>138</v>
      </c>
      <c r="E161" s="190" t="s">
        <v>365</v>
      </c>
      <c r="F161" s="191" t="s">
        <v>1158</v>
      </c>
      <c r="G161" s="192" t="s">
        <v>1137</v>
      </c>
      <c r="H161" s="193">
        <v>1</v>
      </c>
      <c r="I161" s="194"/>
      <c r="J161" s="195">
        <f t="shared" si="10"/>
        <v>0</v>
      </c>
      <c r="K161" s="196"/>
      <c r="L161" s="38"/>
      <c r="M161" s="197" t="s">
        <v>1</v>
      </c>
      <c r="N161" s="198" t="s">
        <v>38</v>
      </c>
      <c r="O161" s="70"/>
      <c r="P161" s="199">
        <f t="shared" si="11"/>
        <v>0</v>
      </c>
      <c r="Q161" s="199">
        <v>0</v>
      </c>
      <c r="R161" s="199">
        <f t="shared" si="12"/>
        <v>0</v>
      </c>
      <c r="S161" s="199">
        <v>0</v>
      </c>
      <c r="T161" s="200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1" t="s">
        <v>142</v>
      </c>
      <c r="AT161" s="201" t="s">
        <v>138</v>
      </c>
      <c r="AU161" s="201" t="s">
        <v>77</v>
      </c>
      <c r="AY161" s="16" t="s">
        <v>137</v>
      </c>
      <c r="BE161" s="202">
        <f t="shared" si="14"/>
        <v>0</v>
      </c>
      <c r="BF161" s="202">
        <f t="shared" si="15"/>
        <v>0</v>
      </c>
      <c r="BG161" s="202">
        <f t="shared" si="16"/>
        <v>0</v>
      </c>
      <c r="BH161" s="202">
        <f t="shared" si="17"/>
        <v>0</v>
      </c>
      <c r="BI161" s="202">
        <f t="shared" si="18"/>
        <v>0</v>
      </c>
      <c r="BJ161" s="16" t="s">
        <v>77</v>
      </c>
      <c r="BK161" s="202">
        <f t="shared" si="19"/>
        <v>0</v>
      </c>
      <c r="BL161" s="16" t="s">
        <v>142</v>
      </c>
      <c r="BM161" s="201" t="s">
        <v>255</v>
      </c>
    </row>
    <row r="162" spans="1:65" s="2" customFormat="1" ht="12">
      <c r="A162" s="33"/>
      <c r="B162" s="34"/>
      <c r="C162" s="189" t="s">
        <v>256</v>
      </c>
      <c r="D162" s="189" t="s">
        <v>138</v>
      </c>
      <c r="E162" s="190" t="s">
        <v>1159</v>
      </c>
      <c r="F162" s="191" t="s">
        <v>1160</v>
      </c>
      <c r="G162" s="192" t="s">
        <v>201</v>
      </c>
      <c r="H162" s="193">
        <v>1</v>
      </c>
      <c r="I162" s="194"/>
      <c r="J162" s="195">
        <f t="shared" si="10"/>
        <v>0</v>
      </c>
      <c r="K162" s="196"/>
      <c r="L162" s="38"/>
      <c r="M162" s="197" t="s">
        <v>1</v>
      </c>
      <c r="N162" s="198" t="s">
        <v>38</v>
      </c>
      <c r="O162" s="70"/>
      <c r="P162" s="199">
        <f t="shared" si="11"/>
        <v>0</v>
      </c>
      <c r="Q162" s="199">
        <v>0</v>
      </c>
      <c r="R162" s="199">
        <f t="shared" si="12"/>
        <v>0</v>
      </c>
      <c r="S162" s="199">
        <v>0</v>
      </c>
      <c r="T162" s="200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1" t="s">
        <v>142</v>
      </c>
      <c r="AT162" s="201" t="s">
        <v>138</v>
      </c>
      <c r="AU162" s="201" t="s">
        <v>77</v>
      </c>
      <c r="AY162" s="16" t="s">
        <v>137</v>
      </c>
      <c r="BE162" s="202">
        <f t="shared" si="14"/>
        <v>0</v>
      </c>
      <c r="BF162" s="202">
        <f t="shared" si="15"/>
        <v>0</v>
      </c>
      <c r="BG162" s="202">
        <f t="shared" si="16"/>
        <v>0</v>
      </c>
      <c r="BH162" s="202">
        <f t="shared" si="17"/>
        <v>0</v>
      </c>
      <c r="BI162" s="202">
        <f t="shared" si="18"/>
        <v>0</v>
      </c>
      <c r="BJ162" s="16" t="s">
        <v>77</v>
      </c>
      <c r="BK162" s="202">
        <f t="shared" si="19"/>
        <v>0</v>
      </c>
      <c r="BL162" s="16" t="s">
        <v>142</v>
      </c>
      <c r="BM162" s="201" t="s">
        <v>259</v>
      </c>
    </row>
    <row r="163" spans="1:65" s="2" customFormat="1" ht="12">
      <c r="A163" s="33"/>
      <c r="B163" s="34"/>
      <c r="C163" s="189" t="s">
        <v>205</v>
      </c>
      <c r="D163" s="189" t="s">
        <v>138</v>
      </c>
      <c r="E163" s="190" t="s">
        <v>1161</v>
      </c>
      <c r="F163" s="191" t="s">
        <v>1162</v>
      </c>
      <c r="G163" s="192" t="s">
        <v>201</v>
      </c>
      <c r="H163" s="193">
        <v>2</v>
      </c>
      <c r="I163" s="194"/>
      <c r="J163" s="195">
        <f t="shared" si="10"/>
        <v>0</v>
      </c>
      <c r="K163" s="196"/>
      <c r="L163" s="38"/>
      <c r="M163" s="197" t="s">
        <v>1</v>
      </c>
      <c r="N163" s="198" t="s">
        <v>38</v>
      </c>
      <c r="O163" s="70"/>
      <c r="P163" s="199">
        <f t="shared" si="11"/>
        <v>0</v>
      </c>
      <c r="Q163" s="199">
        <v>0</v>
      </c>
      <c r="R163" s="199">
        <f t="shared" si="12"/>
        <v>0</v>
      </c>
      <c r="S163" s="199">
        <v>0</v>
      </c>
      <c r="T163" s="200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1" t="s">
        <v>142</v>
      </c>
      <c r="AT163" s="201" t="s">
        <v>138</v>
      </c>
      <c r="AU163" s="201" t="s">
        <v>77</v>
      </c>
      <c r="AY163" s="16" t="s">
        <v>137</v>
      </c>
      <c r="BE163" s="202">
        <f t="shared" si="14"/>
        <v>0</v>
      </c>
      <c r="BF163" s="202">
        <f t="shared" si="15"/>
        <v>0</v>
      </c>
      <c r="BG163" s="202">
        <f t="shared" si="16"/>
        <v>0</v>
      </c>
      <c r="BH163" s="202">
        <f t="shared" si="17"/>
        <v>0</v>
      </c>
      <c r="BI163" s="202">
        <f t="shared" si="18"/>
        <v>0</v>
      </c>
      <c r="BJ163" s="16" t="s">
        <v>77</v>
      </c>
      <c r="BK163" s="202">
        <f t="shared" si="19"/>
        <v>0</v>
      </c>
      <c r="BL163" s="16" t="s">
        <v>142</v>
      </c>
      <c r="BM163" s="201" t="s">
        <v>262</v>
      </c>
    </row>
    <row r="164" spans="1:65" s="2" customFormat="1" ht="12">
      <c r="A164" s="33"/>
      <c r="B164" s="34"/>
      <c r="C164" s="189" t="s">
        <v>264</v>
      </c>
      <c r="D164" s="189" t="s">
        <v>138</v>
      </c>
      <c r="E164" s="190" t="s">
        <v>1163</v>
      </c>
      <c r="F164" s="191" t="s">
        <v>1164</v>
      </c>
      <c r="G164" s="192" t="s">
        <v>201</v>
      </c>
      <c r="H164" s="193">
        <v>2</v>
      </c>
      <c r="I164" s="194"/>
      <c r="J164" s="195">
        <f t="shared" si="10"/>
        <v>0</v>
      </c>
      <c r="K164" s="196"/>
      <c r="L164" s="38"/>
      <c r="M164" s="197" t="s">
        <v>1</v>
      </c>
      <c r="N164" s="198" t="s">
        <v>38</v>
      </c>
      <c r="O164" s="70"/>
      <c r="P164" s="199">
        <f t="shared" si="11"/>
        <v>0</v>
      </c>
      <c r="Q164" s="199">
        <v>0</v>
      </c>
      <c r="R164" s="199">
        <f t="shared" si="12"/>
        <v>0</v>
      </c>
      <c r="S164" s="199">
        <v>0</v>
      </c>
      <c r="T164" s="200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1" t="s">
        <v>142</v>
      </c>
      <c r="AT164" s="201" t="s">
        <v>138</v>
      </c>
      <c r="AU164" s="201" t="s">
        <v>77</v>
      </c>
      <c r="AY164" s="16" t="s">
        <v>137</v>
      </c>
      <c r="BE164" s="202">
        <f t="shared" si="14"/>
        <v>0</v>
      </c>
      <c r="BF164" s="202">
        <f t="shared" si="15"/>
        <v>0</v>
      </c>
      <c r="BG164" s="202">
        <f t="shared" si="16"/>
        <v>0</v>
      </c>
      <c r="BH164" s="202">
        <f t="shared" si="17"/>
        <v>0</v>
      </c>
      <c r="BI164" s="202">
        <f t="shared" si="18"/>
        <v>0</v>
      </c>
      <c r="BJ164" s="16" t="s">
        <v>77</v>
      </c>
      <c r="BK164" s="202">
        <f t="shared" si="19"/>
        <v>0</v>
      </c>
      <c r="BL164" s="16" t="s">
        <v>142</v>
      </c>
      <c r="BM164" s="201" t="s">
        <v>267</v>
      </c>
    </row>
    <row r="165" spans="1:65" s="12" customFormat="1" ht="15">
      <c r="B165" s="175"/>
      <c r="C165" s="176"/>
      <c r="D165" s="177" t="s">
        <v>72</v>
      </c>
      <c r="E165" s="178" t="s">
        <v>1165</v>
      </c>
      <c r="F165" s="178" t="s">
        <v>1166</v>
      </c>
      <c r="G165" s="176"/>
      <c r="H165" s="176"/>
      <c r="I165" s="179"/>
      <c r="J165" s="180">
        <f>BK165</f>
        <v>0</v>
      </c>
      <c r="K165" s="176"/>
      <c r="L165" s="181"/>
      <c r="M165" s="182"/>
      <c r="N165" s="183"/>
      <c r="O165" s="183"/>
      <c r="P165" s="184">
        <f>SUM(P166:P188)</f>
        <v>0</v>
      </c>
      <c r="Q165" s="183"/>
      <c r="R165" s="184">
        <f>SUM(R166:R188)</f>
        <v>0</v>
      </c>
      <c r="S165" s="183"/>
      <c r="T165" s="185">
        <f>SUM(T166:T188)</f>
        <v>0</v>
      </c>
      <c r="AR165" s="186" t="s">
        <v>77</v>
      </c>
      <c r="AT165" s="187" t="s">
        <v>72</v>
      </c>
      <c r="AU165" s="187" t="s">
        <v>73</v>
      </c>
      <c r="AY165" s="186" t="s">
        <v>137</v>
      </c>
      <c r="BK165" s="188">
        <f>SUM(BK166:BK188)</f>
        <v>0</v>
      </c>
    </row>
    <row r="166" spans="1:65" s="2" customFormat="1" ht="12">
      <c r="A166" s="33"/>
      <c r="B166" s="34"/>
      <c r="C166" s="189" t="s">
        <v>211</v>
      </c>
      <c r="D166" s="189" t="s">
        <v>138</v>
      </c>
      <c r="E166" s="190" t="s">
        <v>1167</v>
      </c>
      <c r="F166" s="191" t="s">
        <v>1168</v>
      </c>
      <c r="G166" s="192" t="s">
        <v>358</v>
      </c>
      <c r="H166" s="193">
        <v>1</v>
      </c>
      <c r="I166" s="194"/>
      <c r="J166" s="195">
        <f t="shared" ref="J166:J188" si="20">ROUND(I166*H166,2)</f>
        <v>0</v>
      </c>
      <c r="K166" s="196"/>
      <c r="L166" s="38"/>
      <c r="M166" s="197" t="s">
        <v>1</v>
      </c>
      <c r="N166" s="198" t="s">
        <v>38</v>
      </c>
      <c r="O166" s="70"/>
      <c r="P166" s="199">
        <f t="shared" ref="P166:P188" si="21">O166*H166</f>
        <v>0</v>
      </c>
      <c r="Q166" s="199">
        <v>0</v>
      </c>
      <c r="R166" s="199">
        <f t="shared" ref="R166:R188" si="22">Q166*H166</f>
        <v>0</v>
      </c>
      <c r="S166" s="199">
        <v>0</v>
      </c>
      <c r="T166" s="200">
        <f t="shared" ref="T166:T188" si="23"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1" t="s">
        <v>142</v>
      </c>
      <c r="AT166" s="201" t="s">
        <v>138</v>
      </c>
      <c r="AU166" s="201" t="s">
        <v>77</v>
      </c>
      <c r="AY166" s="16" t="s">
        <v>137</v>
      </c>
      <c r="BE166" s="202">
        <f t="shared" ref="BE166:BE188" si="24">IF(N166="základní",J166,0)</f>
        <v>0</v>
      </c>
      <c r="BF166" s="202">
        <f t="shared" ref="BF166:BF188" si="25">IF(N166="snížená",J166,0)</f>
        <v>0</v>
      </c>
      <c r="BG166" s="202">
        <f t="shared" ref="BG166:BG188" si="26">IF(N166="zákl. přenesená",J166,0)</f>
        <v>0</v>
      </c>
      <c r="BH166" s="202">
        <f t="shared" ref="BH166:BH188" si="27">IF(N166="sníž. přenesená",J166,0)</f>
        <v>0</v>
      </c>
      <c r="BI166" s="202">
        <f t="shared" ref="BI166:BI188" si="28">IF(N166="nulová",J166,0)</f>
        <v>0</v>
      </c>
      <c r="BJ166" s="16" t="s">
        <v>77</v>
      </c>
      <c r="BK166" s="202">
        <f t="shared" ref="BK166:BK188" si="29">ROUND(I166*H166,2)</f>
        <v>0</v>
      </c>
      <c r="BL166" s="16" t="s">
        <v>142</v>
      </c>
      <c r="BM166" s="201" t="s">
        <v>135</v>
      </c>
    </row>
    <row r="167" spans="1:65" s="2" customFormat="1" ht="12">
      <c r="A167" s="33"/>
      <c r="B167" s="34"/>
      <c r="C167" s="233" t="s">
        <v>270</v>
      </c>
      <c r="D167" s="233" t="s">
        <v>328</v>
      </c>
      <c r="E167" s="234" t="s">
        <v>363</v>
      </c>
      <c r="F167" s="235" t="s">
        <v>1169</v>
      </c>
      <c r="G167" s="236" t="s">
        <v>358</v>
      </c>
      <c r="H167" s="237">
        <v>1</v>
      </c>
      <c r="I167" s="238"/>
      <c r="J167" s="239">
        <f t="shared" si="20"/>
        <v>0</v>
      </c>
      <c r="K167" s="240"/>
      <c r="L167" s="241"/>
      <c r="M167" s="242" t="s">
        <v>1</v>
      </c>
      <c r="N167" s="243" t="s">
        <v>38</v>
      </c>
      <c r="O167" s="70"/>
      <c r="P167" s="199">
        <f t="shared" si="21"/>
        <v>0</v>
      </c>
      <c r="Q167" s="199">
        <v>0</v>
      </c>
      <c r="R167" s="199">
        <f t="shared" si="22"/>
        <v>0</v>
      </c>
      <c r="S167" s="199">
        <v>0</v>
      </c>
      <c r="T167" s="200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1" t="s">
        <v>156</v>
      </c>
      <c r="AT167" s="201" t="s">
        <v>328</v>
      </c>
      <c r="AU167" s="201" t="s">
        <v>77</v>
      </c>
      <c r="AY167" s="16" t="s">
        <v>137</v>
      </c>
      <c r="BE167" s="202">
        <f t="shared" si="24"/>
        <v>0</v>
      </c>
      <c r="BF167" s="202">
        <f t="shared" si="25"/>
        <v>0</v>
      </c>
      <c r="BG167" s="202">
        <f t="shared" si="26"/>
        <v>0</v>
      </c>
      <c r="BH167" s="202">
        <f t="shared" si="27"/>
        <v>0</v>
      </c>
      <c r="BI167" s="202">
        <f t="shared" si="28"/>
        <v>0</v>
      </c>
      <c r="BJ167" s="16" t="s">
        <v>77</v>
      </c>
      <c r="BK167" s="202">
        <f t="shared" si="29"/>
        <v>0</v>
      </c>
      <c r="BL167" s="16" t="s">
        <v>142</v>
      </c>
      <c r="BM167" s="201" t="s">
        <v>143</v>
      </c>
    </row>
    <row r="168" spans="1:65" s="2" customFormat="1" ht="12">
      <c r="A168" s="33"/>
      <c r="B168" s="34"/>
      <c r="C168" s="189" t="s">
        <v>216</v>
      </c>
      <c r="D168" s="189" t="s">
        <v>138</v>
      </c>
      <c r="E168" s="190" t="s">
        <v>1170</v>
      </c>
      <c r="F168" s="191" t="s">
        <v>1171</v>
      </c>
      <c r="G168" s="192" t="s">
        <v>358</v>
      </c>
      <c r="H168" s="193">
        <v>3</v>
      </c>
      <c r="I168" s="194"/>
      <c r="J168" s="195">
        <f t="shared" si="20"/>
        <v>0</v>
      </c>
      <c r="K168" s="196"/>
      <c r="L168" s="38"/>
      <c r="M168" s="197" t="s">
        <v>1</v>
      </c>
      <c r="N168" s="198" t="s">
        <v>38</v>
      </c>
      <c r="O168" s="70"/>
      <c r="P168" s="199">
        <f t="shared" si="21"/>
        <v>0</v>
      </c>
      <c r="Q168" s="199">
        <v>0</v>
      </c>
      <c r="R168" s="199">
        <f t="shared" si="22"/>
        <v>0</v>
      </c>
      <c r="S168" s="199">
        <v>0</v>
      </c>
      <c r="T168" s="200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1" t="s">
        <v>142</v>
      </c>
      <c r="AT168" s="201" t="s">
        <v>138</v>
      </c>
      <c r="AU168" s="201" t="s">
        <v>77</v>
      </c>
      <c r="AY168" s="16" t="s">
        <v>137</v>
      </c>
      <c r="BE168" s="202">
        <f t="shared" si="24"/>
        <v>0</v>
      </c>
      <c r="BF168" s="202">
        <f t="shared" si="25"/>
        <v>0</v>
      </c>
      <c r="BG168" s="202">
        <f t="shared" si="26"/>
        <v>0</v>
      </c>
      <c r="BH168" s="202">
        <f t="shared" si="27"/>
        <v>0</v>
      </c>
      <c r="BI168" s="202">
        <f t="shared" si="28"/>
        <v>0</v>
      </c>
      <c r="BJ168" s="16" t="s">
        <v>77</v>
      </c>
      <c r="BK168" s="202">
        <f t="shared" si="29"/>
        <v>0</v>
      </c>
      <c r="BL168" s="16" t="s">
        <v>142</v>
      </c>
      <c r="BM168" s="201" t="s">
        <v>276</v>
      </c>
    </row>
    <row r="169" spans="1:65" s="2" customFormat="1" ht="12">
      <c r="A169" s="33"/>
      <c r="B169" s="34"/>
      <c r="C169" s="233" t="s">
        <v>279</v>
      </c>
      <c r="D169" s="233" t="s">
        <v>328</v>
      </c>
      <c r="E169" s="234" t="s">
        <v>365</v>
      </c>
      <c r="F169" s="235" t="s">
        <v>1172</v>
      </c>
      <c r="G169" s="236" t="s">
        <v>358</v>
      </c>
      <c r="H169" s="237">
        <v>3</v>
      </c>
      <c r="I169" s="238"/>
      <c r="J169" s="239">
        <f t="shared" si="20"/>
        <v>0</v>
      </c>
      <c r="K169" s="240"/>
      <c r="L169" s="241"/>
      <c r="M169" s="242" t="s">
        <v>1</v>
      </c>
      <c r="N169" s="243" t="s">
        <v>38</v>
      </c>
      <c r="O169" s="70"/>
      <c r="P169" s="199">
        <f t="shared" si="21"/>
        <v>0</v>
      </c>
      <c r="Q169" s="199">
        <v>0</v>
      </c>
      <c r="R169" s="199">
        <f t="shared" si="22"/>
        <v>0</v>
      </c>
      <c r="S169" s="199">
        <v>0</v>
      </c>
      <c r="T169" s="200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1" t="s">
        <v>156</v>
      </c>
      <c r="AT169" s="201" t="s">
        <v>328</v>
      </c>
      <c r="AU169" s="201" t="s">
        <v>77</v>
      </c>
      <c r="AY169" s="16" t="s">
        <v>137</v>
      </c>
      <c r="BE169" s="202">
        <f t="shared" si="24"/>
        <v>0</v>
      </c>
      <c r="BF169" s="202">
        <f t="shared" si="25"/>
        <v>0</v>
      </c>
      <c r="BG169" s="202">
        <f t="shared" si="26"/>
        <v>0</v>
      </c>
      <c r="BH169" s="202">
        <f t="shared" si="27"/>
        <v>0</v>
      </c>
      <c r="BI169" s="202">
        <f t="shared" si="28"/>
        <v>0</v>
      </c>
      <c r="BJ169" s="16" t="s">
        <v>77</v>
      </c>
      <c r="BK169" s="202">
        <f t="shared" si="29"/>
        <v>0</v>
      </c>
      <c r="BL169" s="16" t="s">
        <v>142</v>
      </c>
      <c r="BM169" s="201" t="s">
        <v>281</v>
      </c>
    </row>
    <row r="170" spans="1:65" s="2" customFormat="1" ht="12">
      <c r="A170" s="33"/>
      <c r="B170" s="34"/>
      <c r="C170" s="189" t="s">
        <v>220</v>
      </c>
      <c r="D170" s="189" t="s">
        <v>138</v>
      </c>
      <c r="E170" s="190" t="s">
        <v>1173</v>
      </c>
      <c r="F170" s="191" t="s">
        <v>1174</v>
      </c>
      <c r="G170" s="192" t="s">
        <v>201</v>
      </c>
      <c r="H170" s="193">
        <v>2</v>
      </c>
      <c r="I170" s="194"/>
      <c r="J170" s="195">
        <f t="shared" si="20"/>
        <v>0</v>
      </c>
      <c r="K170" s="196"/>
      <c r="L170" s="38"/>
      <c r="M170" s="197" t="s">
        <v>1</v>
      </c>
      <c r="N170" s="198" t="s">
        <v>38</v>
      </c>
      <c r="O170" s="70"/>
      <c r="P170" s="199">
        <f t="shared" si="21"/>
        <v>0</v>
      </c>
      <c r="Q170" s="199">
        <v>0</v>
      </c>
      <c r="R170" s="199">
        <f t="shared" si="22"/>
        <v>0</v>
      </c>
      <c r="S170" s="199">
        <v>0</v>
      </c>
      <c r="T170" s="200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1" t="s">
        <v>142</v>
      </c>
      <c r="AT170" s="201" t="s">
        <v>138</v>
      </c>
      <c r="AU170" s="201" t="s">
        <v>77</v>
      </c>
      <c r="AY170" s="16" t="s">
        <v>137</v>
      </c>
      <c r="BE170" s="202">
        <f t="shared" si="24"/>
        <v>0</v>
      </c>
      <c r="BF170" s="202">
        <f t="shared" si="25"/>
        <v>0</v>
      </c>
      <c r="BG170" s="202">
        <f t="shared" si="26"/>
        <v>0</v>
      </c>
      <c r="BH170" s="202">
        <f t="shared" si="27"/>
        <v>0</v>
      </c>
      <c r="BI170" s="202">
        <f t="shared" si="28"/>
        <v>0</v>
      </c>
      <c r="BJ170" s="16" t="s">
        <v>77</v>
      </c>
      <c r="BK170" s="202">
        <f t="shared" si="29"/>
        <v>0</v>
      </c>
      <c r="BL170" s="16" t="s">
        <v>142</v>
      </c>
      <c r="BM170" s="201" t="s">
        <v>283</v>
      </c>
    </row>
    <row r="171" spans="1:65" s="2" customFormat="1" ht="12">
      <c r="A171" s="33"/>
      <c r="B171" s="34"/>
      <c r="C171" s="233" t="s">
        <v>288</v>
      </c>
      <c r="D171" s="233" t="s">
        <v>328</v>
      </c>
      <c r="E171" s="234" t="s">
        <v>1175</v>
      </c>
      <c r="F171" s="235" t="s">
        <v>1176</v>
      </c>
      <c r="G171" s="236" t="s">
        <v>201</v>
      </c>
      <c r="H171" s="237">
        <v>2</v>
      </c>
      <c r="I171" s="238"/>
      <c r="J171" s="239">
        <f t="shared" si="20"/>
        <v>0</v>
      </c>
      <c r="K171" s="240"/>
      <c r="L171" s="241"/>
      <c r="M171" s="242" t="s">
        <v>1</v>
      </c>
      <c r="N171" s="243" t="s">
        <v>38</v>
      </c>
      <c r="O171" s="70"/>
      <c r="P171" s="199">
        <f t="shared" si="21"/>
        <v>0</v>
      </c>
      <c r="Q171" s="199">
        <v>0</v>
      </c>
      <c r="R171" s="199">
        <f t="shared" si="22"/>
        <v>0</v>
      </c>
      <c r="S171" s="199">
        <v>0</v>
      </c>
      <c r="T171" s="200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1" t="s">
        <v>156</v>
      </c>
      <c r="AT171" s="201" t="s">
        <v>328</v>
      </c>
      <c r="AU171" s="201" t="s">
        <v>77</v>
      </c>
      <c r="AY171" s="16" t="s">
        <v>137</v>
      </c>
      <c r="BE171" s="202">
        <f t="shared" si="24"/>
        <v>0</v>
      </c>
      <c r="BF171" s="202">
        <f t="shared" si="25"/>
        <v>0</v>
      </c>
      <c r="BG171" s="202">
        <f t="shared" si="26"/>
        <v>0</v>
      </c>
      <c r="BH171" s="202">
        <f t="shared" si="27"/>
        <v>0</v>
      </c>
      <c r="BI171" s="202">
        <f t="shared" si="28"/>
        <v>0</v>
      </c>
      <c r="BJ171" s="16" t="s">
        <v>77</v>
      </c>
      <c r="BK171" s="202">
        <f t="shared" si="29"/>
        <v>0</v>
      </c>
      <c r="BL171" s="16" t="s">
        <v>142</v>
      </c>
      <c r="BM171" s="201" t="s">
        <v>479</v>
      </c>
    </row>
    <row r="172" spans="1:65" s="2" customFormat="1" ht="12">
      <c r="A172" s="33"/>
      <c r="B172" s="34"/>
      <c r="C172" s="233" t="s">
        <v>223</v>
      </c>
      <c r="D172" s="233" t="s">
        <v>328</v>
      </c>
      <c r="E172" s="234" t="s">
        <v>1177</v>
      </c>
      <c r="F172" s="235" t="s">
        <v>1178</v>
      </c>
      <c r="G172" s="236" t="s">
        <v>201</v>
      </c>
      <c r="H172" s="237">
        <v>2</v>
      </c>
      <c r="I172" s="238"/>
      <c r="J172" s="239">
        <f t="shared" si="20"/>
        <v>0</v>
      </c>
      <c r="K172" s="240"/>
      <c r="L172" s="241"/>
      <c r="M172" s="242" t="s">
        <v>1</v>
      </c>
      <c r="N172" s="243" t="s">
        <v>38</v>
      </c>
      <c r="O172" s="70"/>
      <c r="P172" s="199">
        <f t="shared" si="21"/>
        <v>0</v>
      </c>
      <c r="Q172" s="199">
        <v>0</v>
      </c>
      <c r="R172" s="199">
        <f t="shared" si="22"/>
        <v>0</v>
      </c>
      <c r="S172" s="199">
        <v>0</v>
      </c>
      <c r="T172" s="200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1" t="s">
        <v>156</v>
      </c>
      <c r="AT172" s="201" t="s">
        <v>328</v>
      </c>
      <c r="AU172" s="201" t="s">
        <v>77</v>
      </c>
      <c r="AY172" s="16" t="s">
        <v>137</v>
      </c>
      <c r="BE172" s="202">
        <f t="shared" si="24"/>
        <v>0</v>
      </c>
      <c r="BF172" s="202">
        <f t="shared" si="25"/>
        <v>0</v>
      </c>
      <c r="BG172" s="202">
        <f t="shared" si="26"/>
        <v>0</v>
      </c>
      <c r="BH172" s="202">
        <f t="shared" si="27"/>
        <v>0</v>
      </c>
      <c r="BI172" s="202">
        <f t="shared" si="28"/>
        <v>0</v>
      </c>
      <c r="BJ172" s="16" t="s">
        <v>77</v>
      </c>
      <c r="BK172" s="202">
        <f t="shared" si="29"/>
        <v>0</v>
      </c>
      <c r="BL172" s="16" t="s">
        <v>142</v>
      </c>
      <c r="BM172" s="201" t="s">
        <v>482</v>
      </c>
    </row>
    <row r="173" spans="1:65" s="2" customFormat="1" ht="12">
      <c r="A173" s="33"/>
      <c r="B173" s="34"/>
      <c r="C173" s="189" t="s">
        <v>295</v>
      </c>
      <c r="D173" s="189" t="s">
        <v>138</v>
      </c>
      <c r="E173" s="190" t="s">
        <v>1179</v>
      </c>
      <c r="F173" s="191" t="s">
        <v>1180</v>
      </c>
      <c r="G173" s="192" t="s">
        <v>358</v>
      </c>
      <c r="H173" s="193">
        <v>1</v>
      </c>
      <c r="I173" s="194"/>
      <c r="J173" s="195">
        <f t="shared" si="20"/>
        <v>0</v>
      </c>
      <c r="K173" s="196"/>
      <c r="L173" s="38"/>
      <c r="M173" s="197" t="s">
        <v>1</v>
      </c>
      <c r="N173" s="198" t="s">
        <v>38</v>
      </c>
      <c r="O173" s="70"/>
      <c r="P173" s="199">
        <f t="shared" si="21"/>
        <v>0</v>
      </c>
      <c r="Q173" s="199">
        <v>0</v>
      </c>
      <c r="R173" s="199">
        <f t="shared" si="22"/>
        <v>0</v>
      </c>
      <c r="S173" s="199">
        <v>0</v>
      </c>
      <c r="T173" s="200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01" t="s">
        <v>142</v>
      </c>
      <c r="AT173" s="201" t="s">
        <v>138</v>
      </c>
      <c r="AU173" s="201" t="s">
        <v>77</v>
      </c>
      <c r="AY173" s="16" t="s">
        <v>137</v>
      </c>
      <c r="BE173" s="202">
        <f t="shared" si="24"/>
        <v>0</v>
      </c>
      <c r="BF173" s="202">
        <f t="shared" si="25"/>
        <v>0</v>
      </c>
      <c r="BG173" s="202">
        <f t="shared" si="26"/>
        <v>0</v>
      </c>
      <c r="BH173" s="202">
        <f t="shared" si="27"/>
        <v>0</v>
      </c>
      <c r="BI173" s="202">
        <f t="shared" si="28"/>
        <v>0</v>
      </c>
      <c r="BJ173" s="16" t="s">
        <v>77</v>
      </c>
      <c r="BK173" s="202">
        <f t="shared" si="29"/>
        <v>0</v>
      </c>
      <c r="BL173" s="16" t="s">
        <v>142</v>
      </c>
      <c r="BM173" s="201" t="s">
        <v>485</v>
      </c>
    </row>
    <row r="174" spans="1:65" s="2" customFormat="1" ht="12">
      <c r="A174" s="33"/>
      <c r="B174" s="34"/>
      <c r="C174" s="233" t="s">
        <v>228</v>
      </c>
      <c r="D174" s="233" t="s">
        <v>328</v>
      </c>
      <c r="E174" s="234" t="s">
        <v>1181</v>
      </c>
      <c r="F174" s="235" t="s">
        <v>1182</v>
      </c>
      <c r="G174" s="236" t="s">
        <v>204</v>
      </c>
      <c r="H174" s="237">
        <v>1</v>
      </c>
      <c r="I174" s="238"/>
      <c r="J174" s="239">
        <f t="shared" si="20"/>
        <v>0</v>
      </c>
      <c r="K174" s="240"/>
      <c r="L174" s="241"/>
      <c r="M174" s="242" t="s">
        <v>1</v>
      </c>
      <c r="N174" s="243" t="s">
        <v>38</v>
      </c>
      <c r="O174" s="70"/>
      <c r="P174" s="199">
        <f t="shared" si="21"/>
        <v>0</v>
      </c>
      <c r="Q174" s="199">
        <v>0</v>
      </c>
      <c r="R174" s="199">
        <f t="shared" si="22"/>
        <v>0</v>
      </c>
      <c r="S174" s="199">
        <v>0</v>
      </c>
      <c r="T174" s="200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1" t="s">
        <v>156</v>
      </c>
      <c r="AT174" s="201" t="s">
        <v>328</v>
      </c>
      <c r="AU174" s="201" t="s">
        <v>77</v>
      </c>
      <c r="AY174" s="16" t="s">
        <v>137</v>
      </c>
      <c r="BE174" s="202">
        <f t="shared" si="24"/>
        <v>0</v>
      </c>
      <c r="BF174" s="202">
        <f t="shared" si="25"/>
        <v>0</v>
      </c>
      <c r="BG174" s="202">
        <f t="shared" si="26"/>
        <v>0</v>
      </c>
      <c r="BH174" s="202">
        <f t="shared" si="27"/>
        <v>0</v>
      </c>
      <c r="BI174" s="202">
        <f t="shared" si="28"/>
        <v>0</v>
      </c>
      <c r="BJ174" s="16" t="s">
        <v>77</v>
      </c>
      <c r="BK174" s="202">
        <f t="shared" si="29"/>
        <v>0</v>
      </c>
      <c r="BL174" s="16" t="s">
        <v>142</v>
      </c>
      <c r="BM174" s="201" t="s">
        <v>488</v>
      </c>
    </row>
    <row r="175" spans="1:65" s="2" customFormat="1" ht="12">
      <c r="A175" s="33"/>
      <c r="B175" s="34"/>
      <c r="C175" s="233" t="s">
        <v>500</v>
      </c>
      <c r="D175" s="233" t="s">
        <v>328</v>
      </c>
      <c r="E175" s="234" t="s">
        <v>1183</v>
      </c>
      <c r="F175" s="235" t="s">
        <v>1184</v>
      </c>
      <c r="G175" s="236" t="s">
        <v>204</v>
      </c>
      <c r="H175" s="237">
        <v>1</v>
      </c>
      <c r="I175" s="238"/>
      <c r="J175" s="239">
        <f t="shared" si="20"/>
        <v>0</v>
      </c>
      <c r="K175" s="240"/>
      <c r="L175" s="241"/>
      <c r="M175" s="242" t="s">
        <v>1</v>
      </c>
      <c r="N175" s="243" t="s">
        <v>38</v>
      </c>
      <c r="O175" s="70"/>
      <c r="P175" s="199">
        <f t="shared" si="21"/>
        <v>0</v>
      </c>
      <c r="Q175" s="199">
        <v>0</v>
      </c>
      <c r="R175" s="199">
        <f t="shared" si="22"/>
        <v>0</v>
      </c>
      <c r="S175" s="199">
        <v>0</v>
      </c>
      <c r="T175" s="200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1" t="s">
        <v>156</v>
      </c>
      <c r="AT175" s="201" t="s">
        <v>328</v>
      </c>
      <c r="AU175" s="201" t="s">
        <v>77</v>
      </c>
      <c r="AY175" s="16" t="s">
        <v>137</v>
      </c>
      <c r="BE175" s="202">
        <f t="shared" si="24"/>
        <v>0</v>
      </c>
      <c r="BF175" s="202">
        <f t="shared" si="25"/>
        <v>0</v>
      </c>
      <c r="BG175" s="202">
        <f t="shared" si="26"/>
        <v>0</v>
      </c>
      <c r="BH175" s="202">
        <f t="shared" si="27"/>
        <v>0</v>
      </c>
      <c r="BI175" s="202">
        <f t="shared" si="28"/>
        <v>0</v>
      </c>
      <c r="BJ175" s="16" t="s">
        <v>77</v>
      </c>
      <c r="BK175" s="202">
        <f t="shared" si="29"/>
        <v>0</v>
      </c>
      <c r="BL175" s="16" t="s">
        <v>142</v>
      </c>
      <c r="BM175" s="201" t="s">
        <v>491</v>
      </c>
    </row>
    <row r="176" spans="1:65" s="2" customFormat="1" ht="12">
      <c r="A176" s="33"/>
      <c r="B176" s="34"/>
      <c r="C176" s="233" t="s">
        <v>231</v>
      </c>
      <c r="D176" s="233" t="s">
        <v>328</v>
      </c>
      <c r="E176" s="234" t="s">
        <v>1185</v>
      </c>
      <c r="F176" s="235" t="s">
        <v>1186</v>
      </c>
      <c r="G176" s="236" t="s">
        <v>204</v>
      </c>
      <c r="H176" s="237">
        <v>1</v>
      </c>
      <c r="I176" s="238"/>
      <c r="J176" s="239">
        <f t="shared" si="20"/>
        <v>0</v>
      </c>
      <c r="K176" s="240"/>
      <c r="L176" s="241"/>
      <c r="M176" s="242" t="s">
        <v>1</v>
      </c>
      <c r="N176" s="243" t="s">
        <v>38</v>
      </c>
      <c r="O176" s="70"/>
      <c r="P176" s="199">
        <f t="shared" si="21"/>
        <v>0</v>
      </c>
      <c r="Q176" s="199">
        <v>0</v>
      </c>
      <c r="R176" s="199">
        <f t="shared" si="22"/>
        <v>0</v>
      </c>
      <c r="S176" s="199">
        <v>0</v>
      </c>
      <c r="T176" s="200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1" t="s">
        <v>156</v>
      </c>
      <c r="AT176" s="201" t="s">
        <v>328</v>
      </c>
      <c r="AU176" s="201" t="s">
        <v>77</v>
      </c>
      <c r="AY176" s="16" t="s">
        <v>137</v>
      </c>
      <c r="BE176" s="202">
        <f t="shared" si="24"/>
        <v>0</v>
      </c>
      <c r="BF176" s="202">
        <f t="shared" si="25"/>
        <v>0</v>
      </c>
      <c r="BG176" s="202">
        <f t="shared" si="26"/>
        <v>0</v>
      </c>
      <c r="BH176" s="202">
        <f t="shared" si="27"/>
        <v>0</v>
      </c>
      <c r="BI176" s="202">
        <f t="shared" si="28"/>
        <v>0</v>
      </c>
      <c r="BJ176" s="16" t="s">
        <v>77</v>
      </c>
      <c r="BK176" s="202">
        <f t="shared" si="29"/>
        <v>0</v>
      </c>
      <c r="BL176" s="16" t="s">
        <v>142</v>
      </c>
      <c r="BM176" s="201" t="s">
        <v>496</v>
      </c>
    </row>
    <row r="177" spans="1:65" s="2" customFormat="1" ht="12">
      <c r="A177" s="33"/>
      <c r="B177" s="34"/>
      <c r="C177" s="189" t="s">
        <v>507</v>
      </c>
      <c r="D177" s="189" t="s">
        <v>138</v>
      </c>
      <c r="E177" s="190" t="s">
        <v>1187</v>
      </c>
      <c r="F177" s="191" t="s">
        <v>1188</v>
      </c>
      <c r="G177" s="192" t="s">
        <v>358</v>
      </c>
      <c r="H177" s="193">
        <v>1</v>
      </c>
      <c r="I177" s="194"/>
      <c r="J177" s="195">
        <f t="shared" si="20"/>
        <v>0</v>
      </c>
      <c r="K177" s="196"/>
      <c r="L177" s="38"/>
      <c r="M177" s="197" t="s">
        <v>1</v>
      </c>
      <c r="N177" s="198" t="s">
        <v>38</v>
      </c>
      <c r="O177" s="70"/>
      <c r="P177" s="199">
        <f t="shared" si="21"/>
        <v>0</v>
      </c>
      <c r="Q177" s="199">
        <v>0</v>
      </c>
      <c r="R177" s="199">
        <f t="shared" si="22"/>
        <v>0</v>
      </c>
      <c r="S177" s="199">
        <v>0</v>
      </c>
      <c r="T177" s="200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1" t="s">
        <v>142</v>
      </c>
      <c r="AT177" s="201" t="s">
        <v>138</v>
      </c>
      <c r="AU177" s="201" t="s">
        <v>77</v>
      </c>
      <c r="AY177" s="16" t="s">
        <v>137</v>
      </c>
      <c r="BE177" s="202">
        <f t="shared" si="24"/>
        <v>0</v>
      </c>
      <c r="BF177" s="202">
        <f t="shared" si="25"/>
        <v>0</v>
      </c>
      <c r="BG177" s="202">
        <f t="shared" si="26"/>
        <v>0</v>
      </c>
      <c r="BH177" s="202">
        <f t="shared" si="27"/>
        <v>0</v>
      </c>
      <c r="BI177" s="202">
        <f t="shared" si="28"/>
        <v>0</v>
      </c>
      <c r="BJ177" s="16" t="s">
        <v>77</v>
      </c>
      <c r="BK177" s="202">
        <f t="shared" si="29"/>
        <v>0</v>
      </c>
      <c r="BL177" s="16" t="s">
        <v>142</v>
      </c>
      <c r="BM177" s="201" t="s">
        <v>499</v>
      </c>
    </row>
    <row r="178" spans="1:65" s="2" customFormat="1" ht="12">
      <c r="A178" s="33"/>
      <c r="B178" s="34"/>
      <c r="C178" s="233" t="s">
        <v>234</v>
      </c>
      <c r="D178" s="233" t="s">
        <v>328</v>
      </c>
      <c r="E178" s="234" t="s">
        <v>1189</v>
      </c>
      <c r="F178" s="235" t="s">
        <v>1190</v>
      </c>
      <c r="G178" s="236" t="s">
        <v>358</v>
      </c>
      <c r="H178" s="237">
        <v>1</v>
      </c>
      <c r="I178" s="238"/>
      <c r="J178" s="239">
        <f t="shared" si="20"/>
        <v>0</v>
      </c>
      <c r="K178" s="240"/>
      <c r="L178" s="241"/>
      <c r="M178" s="242" t="s">
        <v>1</v>
      </c>
      <c r="N178" s="243" t="s">
        <v>38</v>
      </c>
      <c r="O178" s="70"/>
      <c r="P178" s="199">
        <f t="shared" si="21"/>
        <v>0</v>
      </c>
      <c r="Q178" s="199">
        <v>0</v>
      </c>
      <c r="R178" s="199">
        <f t="shared" si="22"/>
        <v>0</v>
      </c>
      <c r="S178" s="199">
        <v>0</v>
      </c>
      <c r="T178" s="200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1" t="s">
        <v>156</v>
      </c>
      <c r="AT178" s="201" t="s">
        <v>328</v>
      </c>
      <c r="AU178" s="201" t="s">
        <v>77</v>
      </c>
      <c r="AY178" s="16" t="s">
        <v>137</v>
      </c>
      <c r="BE178" s="202">
        <f t="shared" si="24"/>
        <v>0</v>
      </c>
      <c r="BF178" s="202">
        <f t="shared" si="25"/>
        <v>0</v>
      </c>
      <c r="BG178" s="202">
        <f t="shared" si="26"/>
        <v>0</v>
      </c>
      <c r="BH178" s="202">
        <f t="shared" si="27"/>
        <v>0</v>
      </c>
      <c r="BI178" s="202">
        <f t="shared" si="28"/>
        <v>0</v>
      </c>
      <c r="BJ178" s="16" t="s">
        <v>77</v>
      </c>
      <c r="BK178" s="202">
        <f t="shared" si="29"/>
        <v>0</v>
      </c>
      <c r="BL178" s="16" t="s">
        <v>142</v>
      </c>
      <c r="BM178" s="201" t="s">
        <v>503</v>
      </c>
    </row>
    <row r="179" spans="1:65" s="2" customFormat="1" ht="12">
      <c r="A179" s="33"/>
      <c r="B179" s="34"/>
      <c r="C179" s="189" t="s">
        <v>514</v>
      </c>
      <c r="D179" s="189" t="s">
        <v>138</v>
      </c>
      <c r="E179" s="190" t="s">
        <v>1191</v>
      </c>
      <c r="F179" s="191" t="s">
        <v>1192</v>
      </c>
      <c r="G179" s="192" t="s">
        <v>358</v>
      </c>
      <c r="H179" s="193">
        <v>8</v>
      </c>
      <c r="I179" s="194"/>
      <c r="J179" s="195">
        <f t="shared" si="20"/>
        <v>0</v>
      </c>
      <c r="K179" s="196"/>
      <c r="L179" s="38"/>
      <c r="M179" s="197" t="s">
        <v>1</v>
      </c>
      <c r="N179" s="198" t="s">
        <v>38</v>
      </c>
      <c r="O179" s="70"/>
      <c r="P179" s="199">
        <f t="shared" si="21"/>
        <v>0</v>
      </c>
      <c r="Q179" s="199">
        <v>0</v>
      </c>
      <c r="R179" s="199">
        <f t="shared" si="22"/>
        <v>0</v>
      </c>
      <c r="S179" s="199">
        <v>0</v>
      </c>
      <c r="T179" s="200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1" t="s">
        <v>142</v>
      </c>
      <c r="AT179" s="201" t="s">
        <v>138</v>
      </c>
      <c r="AU179" s="201" t="s">
        <v>77</v>
      </c>
      <c r="AY179" s="16" t="s">
        <v>137</v>
      </c>
      <c r="BE179" s="202">
        <f t="shared" si="24"/>
        <v>0</v>
      </c>
      <c r="BF179" s="202">
        <f t="shared" si="25"/>
        <v>0</v>
      </c>
      <c r="BG179" s="202">
        <f t="shared" si="26"/>
        <v>0</v>
      </c>
      <c r="BH179" s="202">
        <f t="shared" si="27"/>
        <v>0</v>
      </c>
      <c r="BI179" s="202">
        <f t="shared" si="28"/>
        <v>0</v>
      </c>
      <c r="BJ179" s="16" t="s">
        <v>77</v>
      </c>
      <c r="BK179" s="202">
        <f t="shared" si="29"/>
        <v>0</v>
      </c>
      <c r="BL179" s="16" t="s">
        <v>142</v>
      </c>
      <c r="BM179" s="201" t="s">
        <v>506</v>
      </c>
    </row>
    <row r="180" spans="1:65" s="2" customFormat="1" ht="12">
      <c r="A180" s="33"/>
      <c r="B180" s="34"/>
      <c r="C180" s="189" t="s">
        <v>239</v>
      </c>
      <c r="D180" s="189" t="s">
        <v>138</v>
      </c>
      <c r="E180" s="190" t="s">
        <v>1193</v>
      </c>
      <c r="F180" s="191" t="s">
        <v>1194</v>
      </c>
      <c r="G180" s="192" t="s">
        <v>201</v>
      </c>
      <c r="H180" s="193">
        <v>3</v>
      </c>
      <c r="I180" s="194"/>
      <c r="J180" s="195">
        <f t="shared" si="20"/>
        <v>0</v>
      </c>
      <c r="K180" s="196"/>
      <c r="L180" s="38"/>
      <c r="M180" s="197" t="s">
        <v>1</v>
      </c>
      <c r="N180" s="198" t="s">
        <v>38</v>
      </c>
      <c r="O180" s="70"/>
      <c r="P180" s="199">
        <f t="shared" si="21"/>
        <v>0</v>
      </c>
      <c r="Q180" s="199">
        <v>0</v>
      </c>
      <c r="R180" s="199">
        <f t="shared" si="22"/>
        <v>0</v>
      </c>
      <c r="S180" s="199">
        <v>0</v>
      </c>
      <c r="T180" s="200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1" t="s">
        <v>142</v>
      </c>
      <c r="AT180" s="201" t="s">
        <v>138</v>
      </c>
      <c r="AU180" s="201" t="s">
        <v>77</v>
      </c>
      <c r="AY180" s="16" t="s">
        <v>137</v>
      </c>
      <c r="BE180" s="202">
        <f t="shared" si="24"/>
        <v>0</v>
      </c>
      <c r="BF180" s="202">
        <f t="shared" si="25"/>
        <v>0</v>
      </c>
      <c r="BG180" s="202">
        <f t="shared" si="26"/>
        <v>0</v>
      </c>
      <c r="BH180" s="202">
        <f t="shared" si="27"/>
        <v>0</v>
      </c>
      <c r="BI180" s="202">
        <f t="shared" si="28"/>
        <v>0</v>
      </c>
      <c r="BJ180" s="16" t="s">
        <v>77</v>
      </c>
      <c r="BK180" s="202">
        <f t="shared" si="29"/>
        <v>0</v>
      </c>
      <c r="BL180" s="16" t="s">
        <v>142</v>
      </c>
      <c r="BM180" s="201" t="s">
        <v>510</v>
      </c>
    </row>
    <row r="181" spans="1:65" s="2" customFormat="1" ht="12">
      <c r="A181" s="33"/>
      <c r="B181" s="34"/>
      <c r="C181" s="233" t="s">
        <v>520</v>
      </c>
      <c r="D181" s="233" t="s">
        <v>328</v>
      </c>
      <c r="E181" s="234" t="s">
        <v>1195</v>
      </c>
      <c r="F181" s="235" t="s">
        <v>1196</v>
      </c>
      <c r="G181" s="236" t="s">
        <v>201</v>
      </c>
      <c r="H181" s="237">
        <v>3</v>
      </c>
      <c r="I181" s="238"/>
      <c r="J181" s="239">
        <f t="shared" si="20"/>
        <v>0</v>
      </c>
      <c r="K181" s="240"/>
      <c r="L181" s="241"/>
      <c r="M181" s="242" t="s">
        <v>1</v>
      </c>
      <c r="N181" s="243" t="s">
        <v>38</v>
      </c>
      <c r="O181" s="70"/>
      <c r="P181" s="199">
        <f t="shared" si="21"/>
        <v>0</v>
      </c>
      <c r="Q181" s="199">
        <v>0</v>
      </c>
      <c r="R181" s="199">
        <f t="shared" si="22"/>
        <v>0</v>
      </c>
      <c r="S181" s="199">
        <v>0</v>
      </c>
      <c r="T181" s="200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1" t="s">
        <v>156</v>
      </c>
      <c r="AT181" s="201" t="s">
        <v>328</v>
      </c>
      <c r="AU181" s="201" t="s">
        <v>77</v>
      </c>
      <c r="AY181" s="16" t="s">
        <v>137</v>
      </c>
      <c r="BE181" s="202">
        <f t="shared" si="24"/>
        <v>0</v>
      </c>
      <c r="BF181" s="202">
        <f t="shared" si="25"/>
        <v>0</v>
      </c>
      <c r="BG181" s="202">
        <f t="shared" si="26"/>
        <v>0</v>
      </c>
      <c r="BH181" s="202">
        <f t="shared" si="27"/>
        <v>0</v>
      </c>
      <c r="BI181" s="202">
        <f t="shared" si="28"/>
        <v>0</v>
      </c>
      <c r="BJ181" s="16" t="s">
        <v>77</v>
      </c>
      <c r="BK181" s="202">
        <f t="shared" si="29"/>
        <v>0</v>
      </c>
      <c r="BL181" s="16" t="s">
        <v>142</v>
      </c>
      <c r="BM181" s="201" t="s">
        <v>513</v>
      </c>
    </row>
    <row r="182" spans="1:65" s="2" customFormat="1" ht="24">
      <c r="A182" s="33"/>
      <c r="B182" s="34"/>
      <c r="C182" s="189" t="s">
        <v>243</v>
      </c>
      <c r="D182" s="189" t="s">
        <v>138</v>
      </c>
      <c r="E182" s="190" t="s">
        <v>1197</v>
      </c>
      <c r="F182" s="191" t="s">
        <v>1198</v>
      </c>
      <c r="G182" s="192" t="s">
        <v>201</v>
      </c>
      <c r="H182" s="193">
        <v>1</v>
      </c>
      <c r="I182" s="194"/>
      <c r="J182" s="195">
        <f t="shared" si="20"/>
        <v>0</v>
      </c>
      <c r="K182" s="196"/>
      <c r="L182" s="38"/>
      <c r="M182" s="197" t="s">
        <v>1</v>
      </c>
      <c r="N182" s="198" t="s">
        <v>38</v>
      </c>
      <c r="O182" s="70"/>
      <c r="P182" s="199">
        <f t="shared" si="21"/>
        <v>0</v>
      </c>
      <c r="Q182" s="199">
        <v>0</v>
      </c>
      <c r="R182" s="199">
        <f t="shared" si="22"/>
        <v>0</v>
      </c>
      <c r="S182" s="199">
        <v>0</v>
      </c>
      <c r="T182" s="200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1" t="s">
        <v>142</v>
      </c>
      <c r="AT182" s="201" t="s">
        <v>138</v>
      </c>
      <c r="AU182" s="201" t="s">
        <v>77</v>
      </c>
      <c r="AY182" s="16" t="s">
        <v>137</v>
      </c>
      <c r="BE182" s="202">
        <f t="shared" si="24"/>
        <v>0</v>
      </c>
      <c r="BF182" s="202">
        <f t="shared" si="25"/>
        <v>0</v>
      </c>
      <c r="BG182" s="202">
        <f t="shared" si="26"/>
        <v>0</v>
      </c>
      <c r="BH182" s="202">
        <f t="shared" si="27"/>
        <v>0</v>
      </c>
      <c r="BI182" s="202">
        <f t="shared" si="28"/>
        <v>0</v>
      </c>
      <c r="BJ182" s="16" t="s">
        <v>77</v>
      </c>
      <c r="BK182" s="202">
        <f t="shared" si="29"/>
        <v>0</v>
      </c>
      <c r="BL182" s="16" t="s">
        <v>142</v>
      </c>
      <c r="BM182" s="201" t="s">
        <v>517</v>
      </c>
    </row>
    <row r="183" spans="1:65" s="2" customFormat="1" ht="24">
      <c r="A183" s="33"/>
      <c r="B183" s="34"/>
      <c r="C183" s="233" t="s">
        <v>527</v>
      </c>
      <c r="D183" s="233" t="s">
        <v>328</v>
      </c>
      <c r="E183" s="234" t="s">
        <v>1199</v>
      </c>
      <c r="F183" s="235" t="s">
        <v>1200</v>
      </c>
      <c r="G183" s="236" t="s">
        <v>201</v>
      </c>
      <c r="H183" s="237">
        <v>1</v>
      </c>
      <c r="I183" s="238"/>
      <c r="J183" s="239">
        <f t="shared" si="20"/>
        <v>0</v>
      </c>
      <c r="K183" s="240"/>
      <c r="L183" s="241"/>
      <c r="M183" s="242" t="s">
        <v>1</v>
      </c>
      <c r="N183" s="243" t="s">
        <v>38</v>
      </c>
      <c r="O183" s="70"/>
      <c r="P183" s="199">
        <f t="shared" si="21"/>
        <v>0</v>
      </c>
      <c r="Q183" s="199">
        <v>0</v>
      </c>
      <c r="R183" s="199">
        <f t="shared" si="22"/>
        <v>0</v>
      </c>
      <c r="S183" s="199">
        <v>0</v>
      </c>
      <c r="T183" s="200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156</v>
      </c>
      <c r="AT183" s="201" t="s">
        <v>328</v>
      </c>
      <c r="AU183" s="201" t="s">
        <v>77</v>
      </c>
      <c r="AY183" s="16" t="s">
        <v>137</v>
      </c>
      <c r="BE183" s="202">
        <f t="shared" si="24"/>
        <v>0</v>
      </c>
      <c r="BF183" s="202">
        <f t="shared" si="25"/>
        <v>0</v>
      </c>
      <c r="BG183" s="202">
        <f t="shared" si="26"/>
        <v>0</v>
      </c>
      <c r="BH183" s="202">
        <f t="shared" si="27"/>
        <v>0</v>
      </c>
      <c r="BI183" s="202">
        <f t="shared" si="28"/>
        <v>0</v>
      </c>
      <c r="BJ183" s="16" t="s">
        <v>77</v>
      </c>
      <c r="BK183" s="202">
        <f t="shared" si="29"/>
        <v>0</v>
      </c>
      <c r="BL183" s="16" t="s">
        <v>142</v>
      </c>
      <c r="BM183" s="201" t="s">
        <v>184</v>
      </c>
    </row>
    <row r="184" spans="1:65" s="2" customFormat="1" ht="24">
      <c r="A184" s="33"/>
      <c r="B184" s="34"/>
      <c r="C184" s="189" t="s">
        <v>248</v>
      </c>
      <c r="D184" s="189" t="s">
        <v>138</v>
      </c>
      <c r="E184" s="190" t="s">
        <v>1201</v>
      </c>
      <c r="F184" s="191" t="s">
        <v>1202</v>
      </c>
      <c r="G184" s="192" t="s">
        <v>201</v>
      </c>
      <c r="H184" s="193">
        <v>1</v>
      </c>
      <c r="I184" s="194"/>
      <c r="J184" s="195">
        <f t="shared" si="20"/>
        <v>0</v>
      </c>
      <c r="K184" s="196"/>
      <c r="L184" s="38"/>
      <c r="M184" s="197" t="s">
        <v>1</v>
      </c>
      <c r="N184" s="198" t="s">
        <v>38</v>
      </c>
      <c r="O184" s="70"/>
      <c r="P184" s="199">
        <f t="shared" si="21"/>
        <v>0</v>
      </c>
      <c r="Q184" s="199">
        <v>0</v>
      </c>
      <c r="R184" s="199">
        <f t="shared" si="22"/>
        <v>0</v>
      </c>
      <c r="S184" s="199">
        <v>0</v>
      </c>
      <c r="T184" s="200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1" t="s">
        <v>142</v>
      </c>
      <c r="AT184" s="201" t="s">
        <v>138</v>
      </c>
      <c r="AU184" s="201" t="s">
        <v>77</v>
      </c>
      <c r="AY184" s="16" t="s">
        <v>137</v>
      </c>
      <c r="BE184" s="202">
        <f t="shared" si="24"/>
        <v>0</v>
      </c>
      <c r="BF184" s="202">
        <f t="shared" si="25"/>
        <v>0</v>
      </c>
      <c r="BG184" s="202">
        <f t="shared" si="26"/>
        <v>0</v>
      </c>
      <c r="BH184" s="202">
        <f t="shared" si="27"/>
        <v>0</v>
      </c>
      <c r="BI184" s="202">
        <f t="shared" si="28"/>
        <v>0</v>
      </c>
      <c r="BJ184" s="16" t="s">
        <v>77</v>
      </c>
      <c r="BK184" s="202">
        <f t="shared" si="29"/>
        <v>0</v>
      </c>
      <c r="BL184" s="16" t="s">
        <v>142</v>
      </c>
      <c r="BM184" s="201" t="s">
        <v>523</v>
      </c>
    </row>
    <row r="185" spans="1:65" s="2" customFormat="1" ht="12">
      <c r="A185" s="33"/>
      <c r="B185" s="34"/>
      <c r="C185" s="233" t="s">
        <v>534</v>
      </c>
      <c r="D185" s="233" t="s">
        <v>328</v>
      </c>
      <c r="E185" s="234" t="s">
        <v>1203</v>
      </c>
      <c r="F185" s="235" t="s">
        <v>1204</v>
      </c>
      <c r="G185" s="236" t="s">
        <v>201</v>
      </c>
      <c r="H185" s="237">
        <v>1</v>
      </c>
      <c r="I185" s="238"/>
      <c r="J185" s="239">
        <f t="shared" si="20"/>
        <v>0</v>
      </c>
      <c r="K185" s="240"/>
      <c r="L185" s="241"/>
      <c r="M185" s="242" t="s">
        <v>1</v>
      </c>
      <c r="N185" s="243" t="s">
        <v>38</v>
      </c>
      <c r="O185" s="70"/>
      <c r="P185" s="199">
        <f t="shared" si="21"/>
        <v>0</v>
      </c>
      <c r="Q185" s="199">
        <v>0</v>
      </c>
      <c r="R185" s="199">
        <f t="shared" si="22"/>
        <v>0</v>
      </c>
      <c r="S185" s="199">
        <v>0</v>
      </c>
      <c r="T185" s="200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1" t="s">
        <v>156</v>
      </c>
      <c r="AT185" s="201" t="s">
        <v>328</v>
      </c>
      <c r="AU185" s="201" t="s">
        <v>77</v>
      </c>
      <c r="AY185" s="16" t="s">
        <v>137</v>
      </c>
      <c r="BE185" s="202">
        <f t="shared" si="24"/>
        <v>0</v>
      </c>
      <c r="BF185" s="202">
        <f t="shared" si="25"/>
        <v>0</v>
      </c>
      <c r="BG185" s="202">
        <f t="shared" si="26"/>
        <v>0</v>
      </c>
      <c r="BH185" s="202">
        <f t="shared" si="27"/>
        <v>0</v>
      </c>
      <c r="BI185" s="202">
        <f t="shared" si="28"/>
        <v>0</v>
      </c>
      <c r="BJ185" s="16" t="s">
        <v>77</v>
      </c>
      <c r="BK185" s="202">
        <f t="shared" si="29"/>
        <v>0</v>
      </c>
      <c r="BL185" s="16" t="s">
        <v>142</v>
      </c>
      <c r="BM185" s="201" t="s">
        <v>526</v>
      </c>
    </row>
    <row r="186" spans="1:65" s="2" customFormat="1" ht="12">
      <c r="A186" s="33"/>
      <c r="B186" s="34"/>
      <c r="C186" s="233" t="s">
        <v>252</v>
      </c>
      <c r="D186" s="233" t="s">
        <v>328</v>
      </c>
      <c r="E186" s="234" t="s">
        <v>1205</v>
      </c>
      <c r="F186" s="235" t="s">
        <v>1206</v>
      </c>
      <c r="G186" s="236" t="s">
        <v>201</v>
      </c>
      <c r="H186" s="237">
        <v>1</v>
      </c>
      <c r="I186" s="238"/>
      <c r="J186" s="239">
        <f t="shared" si="20"/>
        <v>0</v>
      </c>
      <c r="K186" s="240"/>
      <c r="L186" s="241"/>
      <c r="M186" s="242" t="s">
        <v>1</v>
      </c>
      <c r="N186" s="243" t="s">
        <v>38</v>
      </c>
      <c r="O186" s="70"/>
      <c r="P186" s="199">
        <f t="shared" si="21"/>
        <v>0</v>
      </c>
      <c r="Q186" s="199">
        <v>0</v>
      </c>
      <c r="R186" s="199">
        <f t="shared" si="22"/>
        <v>0</v>
      </c>
      <c r="S186" s="199">
        <v>0</v>
      </c>
      <c r="T186" s="200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1" t="s">
        <v>156</v>
      </c>
      <c r="AT186" s="201" t="s">
        <v>328</v>
      </c>
      <c r="AU186" s="201" t="s">
        <v>77</v>
      </c>
      <c r="AY186" s="16" t="s">
        <v>137</v>
      </c>
      <c r="BE186" s="202">
        <f t="shared" si="24"/>
        <v>0</v>
      </c>
      <c r="BF186" s="202">
        <f t="shared" si="25"/>
        <v>0</v>
      </c>
      <c r="BG186" s="202">
        <f t="shared" si="26"/>
        <v>0</v>
      </c>
      <c r="BH186" s="202">
        <f t="shared" si="27"/>
        <v>0</v>
      </c>
      <c r="BI186" s="202">
        <f t="shared" si="28"/>
        <v>0</v>
      </c>
      <c r="BJ186" s="16" t="s">
        <v>77</v>
      </c>
      <c r="BK186" s="202">
        <f t="shared" si="29"/>
        <v>0</v>
      </c>
      <c r="BL186" s="16" t="s">
        <v>142</v>
      </c>
      <c r="BM186" s="201" t="s">
        <v>530</v>
      </c>
    </row>
    <row r="187" spans="1:65" s="2" customFormat="1" ht="24">
      <c r="A187" s="33"/>
      <c r="B187" s="34"/>
      <c r="C187" s="189" t="s">
        <v>543</v>
      </c>
      <c r="D187" s="189" t="s">
        <v>138</v>
      </c>
      <c r="E187" s="190" t="s">
        <v>1207</v>
      </c>
      <c r="F187" s="191" t="s">
        <v>1208</v>
      </c>
      <c r="G187" s="192" t="s">
        <v>358</v>
      </c>
      <c r="H187" s="193">
        <v>1</v>
      </c>
      <c r="I187" s="194"/>
      <c r="J187" s="195">
        <f t="shared" si="20"/>
        <v>0</v>
      </c>
      <c r="K187" s="196"/>
      <c r="L187" s="38"/>
      <c r="M187" s="197" t="s">
        <v>1</v>
      </c>
      <c r="N187" s="198" t="s">
        <v>38</v>
      </c>
      <c r="O187" s="70"/>
      <c r="P187" s="199">
        <f t="shared" si="21"/>
        <v>0</v>
      </c>
      <c r="Q187" s="199">
        <v>0</v>
      </c>
      <c r="R187" s="199">
        <f t="shared" si="22"/>
        <v>0</v>
      </c>
      <c r="S187" s="199">
        <v>0</v>
      </c>
      <c r="T187" s="200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1" t="s">
        <v>142</v>
      </c>
      <c r="AT187" s="201" t="s">
        <v>138</v>
      </c>
      <c r="AU187" s="201" t="s">
        <v>77</v>
      </c>
      <c r="AY187" s="16" t="s">
        <v>137</v>
      </c>
      <c r="BE187" s="202">
        <f t="shared" si="24"/>
        <v>0</v>
      </c>
      <c r="BF187" s="202">
        <f t="shared" si="25"/>
        <v>0</v>
      </c>
      <c r="BG187" s="202">
        <f t="shared" si="26"/>
        <v>0</v>
      </c>
      <c r="BH187" s="202">
        <f t="shared" si="27"/>
        <v>0</v>
      </c>
      <c r="BI187" s="202">
        <f t="shared" si="28"/>
        <v>0</v>
      </c>
      <c r="BJ187" s="16" t="s">
        <v>77</v>
      </c>
      <c r="BK187" s="202">
        <f t="shared" si="29"/>
        <v>0</v>
      </c>
      <c r="BL187" s="16" t="s">
        <v>142</v>
      </c>
      <c r="BM187" s="201" t="s">
        <v>533</v>
      </c>
    </row>
    <row r="188" spans="1:65" s="2" customFormat="1" ht="12">
      <c r="A188" s="33"/>
      <c r="B188" s="34"/>
      <c r="C188" s="233" t="s">
        <v>255</v>
      </c>
      <c r="D188" s="233" t="s">
        <v>328</v>
      </c>
      <c r="E188" s="234" t="s">
        <v>1209</v>
      </c>
      <c r="F188" s="235" t="s">
        <v>1210</v>
      </c>
      <c r="G188" s="236" t="s">
        <v>358</v>
      </c>
      <c r="H188" s="237">
        <v>1</v>
      </c>
      <c r="I188" s="238"/>
      <c r="J188" s="239">
        <f t="shared" si="20"/>
        <v>0</v>
      </c>
      <c r="K188" s="240"/>
      <c r="L188" s="241"/>
      <c r="M188" s="242" t="s">
        <v>1</v>
      </c>
      <c r="N188" s="243" t="s">
        <v>38</v>
      </c>
      <c r="O188" s="70"/>
      <c r="P188" s="199">
        <f t="shared" si="21"/>
        <v>0</v>
      </c>
      <c r="Q188" s="199">
        <v>0</v>
      </c>
      <c r="R188" s="199">
        <f t="shared" si="22"/>
        <v>0</v>
      </c>
      <c r="S188" s="199">
        <v>0</v>
      </c>
      <c r="T188" s="200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1" t="s">
        <v>156</v>
      </c>
      <c r="AT188" s="201" t="s">
        <v>328</v>
      </c>
      <c r="AU188" s="201" t="s">
        <v>77</v>
      </c>
      <c r="AY188" s="16" t="s">
        <v>137</v>
      </c>
      <c r="BE188" s="202">
        <f t="shared" si="24"/>
        <v>0</v>
      </c>
      <c r="BF188" s="202">
        <f t="shared" si="25"/>
        <v>0</v>
      </c>
      <c r="BG188" s="202">
        <f t="shared" si="26"/>
        <v>0</v>
      </c>
      <c r="BH188" s="202">
        <f t="shared" si="27"/>
        <v>0</v>
      </c>
      <c r="BI188" s="202">
        <f t="shared" si="28"/>
        <v>0</v>
      </c>
      <c r="BJ188" s="16" t="s">
        <v>77</v>
      </c>
      <c r="BK188" s="202">
        <f t="shared" si="29"/>
        <v>0</v>
      </c>
      <c r="BL188" s="16" t="s">
        <v>142</v>
      </c>
      <c r="BM188" s="201" t="s">
        <v>537</v>
      </c>
    </row>
    <row r="189" spans="1:65" s="12" customFormat="1" ht="15">
      <c r="B189" s="175"/>
      <c r="C189" s="176"/>
      <c r="D189" s="177" t="s">
        <v>72</v>
      </c>
      <c r="E189" s="178" t="s">
        <v>1211</v>
      </c>
      <c r="F189" s="178" t="s">
        <v>1212</v>
      </c>
      <c r="G189" s="176"/>
      <c r="H189" s="176"/>
      <c r="I189" s="179"/>
      <c r="J189" s="180">
        <f>BK189</f>
        <v>0</v>
      </c>
      <c r="K189" s="176"/>
      <c r="L189" s="181"/>
      <c r="M189" s="182"/>
      <c r="N189" s="183"/>
      <c r="O189" s="183"/>
      <c r="P189" s="184">
        <f>SUM(P190:P192)</f>
        <v>0</v>
      </c>
      <c r="Q189" s="183"/>
      <c r="R189" s="184">
        <f>SUM(R190:R192)</f>
        <v>0</v>
      </c>
      <c r="S189" s="183"/>
      <c r="T189" s="185">
        <f>SUM(T190:T192)</f>
        <v>0</v>
      </c>
      <c r="AR189" s="186" t="s">
        <v>77</v>
      </c>
      <c r="AT189" s="187" t="s">
        <v>72</v>
      </c>
      <c r="AU189" s="187" t="s">
        <v>73</v>
      </c>
      <c r="AY189" s="186" t="s">
        <v>137</v>
      </c>
      <c r="BK189" s="188">
        <f>SUM(BK190:BK192)</f>
        <v>0</v>
      </c>
    </row>
    <row r="190" spans="1:65" s="2" customFormat="1" ht="24">
      <c r="A190" s="33"/>
      <c r="B190" s="34"/>
      <c r="C190" s="189" t="s">
        <v>550</v>
      </c>
      <c r="D190" s="189" t="s">
        <v>138</v>
      </c>
      <c r="E190" s="190" t="s">
        <v>1213</v>
      </c>
      <c r="F190" s="191" t="s">
        <v>1214</v>
      </c>
      <c r="G190" s="192" t="s">
        <v>358</v>
      </c>
      <c r="H190" s="193">
        <v>2</v>
      </c>
      <c r="I190" s="194"/>
      <c r="J190" s="195">
        <f>ROUND(I190*H190,2)</f>
        <v>0</v>
      </c>
      <c r="K190" s="196"/>
      <c r="L190" s="38"/>
      <c r="M190" s="197" t="s">
        <v>1</v>
      </c>
      <c r="N190" s="198" t="s">
        <v>38</v>
      </c>
      <c r="O190" s="70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1" t="s">
        <v>142</v>
      </c>
      <c r="AT190" s="201" t="s">
        <v>138</v>
      </c>
      <c r="AU190" s="201" t="s">
        <v>77</v>
      </c>
      <c r="AY190" s="16" t="s">
        <v>137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6" t="s">
        <v>77</v>
      </c>
      <c r="BK190" s="202">
        <f>ROUND(I190*H190,2)</f>
        <v>0</v>
      </c>
      <c r="BL190" s="16" t="s">
        <v>142</v>
      </c>
      <c r="BM190" s="201" t="s">
        <v>542</v>
      </c>
    </row>
    <row r="191" spans="1:65" s="2" customFormat="1" ht="24">
      <c r="A191" s="33"/>
      <c r="B191" s="34"/>
      <c r="C191" s="189" t="s">
        <v>259</v>
      </c>
      <c r="D191" s="189" t="s">
        <v>138</v>
      </c>
      <c r="E191" s="190" t="s">
        <v>1215</v>
      </c>
      <c r="F191" s="191" t="s">
        <v>1216</v>
      </c>
      <c r="G191" s="192" t="s">
        <v>358</v>
      </c>
      <c r="H191" s="193">
        <v>1</v>
      </c>
      <c r="I191" s="194"/>
      <c r="J191" s="195">
        <f>ROUND(I191*H191,2)</f>
        <v>0</v>
      </c>
      <c r="K191" s="196"/>
      <c r="L191" s="38"/>
      <c r="M191" s="197" t="s">
        <v>1</v>
      </c>
      <c r="N191" s="198" t="s">
        <v>38</v>
      </c>
      <c r="O191" s="70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1" t="s">
        <v>142</v>
      </c>
      <c r="AT191" s="201" t="s">
        <v>138</v>
      </c>
      <c r="AU191" s="201" t="s">
        <v>77</v>
      </c>
      <c r="AY191" s="16" t="s">
        <v>137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6" t="s">
        <v>77</v>
      </c>
      <c r="BK191" s="202">
        <f>ROUND(I191*H191,2)</f>
        <v>0</v>
      </c>
      <c r="BL191" s="16" t="s">
        <v>142</v>
      </c>
      <c r="BM191" s="201" t="s">
        <v>546</v>
      </c>
    </row>
    <row r="192" spans="1:65" s="2" customFormat="1" ht="12">
      <c r="A192" s="33"/>
      <c r="B192" s="34"/>
      <c r="C192" s="189" t="s">
        <v>557</v>
      </c>
      <c r="D192" s="189" t="s">
        <v>138</v>
      </c>
      <c r="E192" s="190" t="s">
        <v>1217</v>
      </c>
      <c r="F192" s="191" t="s">
        <v>1218</v>
      </c>
      <c r="G192" s="192" t="s">
        <v>358</v>
      </c>
      <c r="H192" s="193">
        <v>3</v>
      </c>
      <c r="I192" s="194"/>
      <c r="J192" s="195">
        <f>ROUND(I192*H192,2)</f>
        <v>0</v>
      </c>
      <c r="K192" s="196"/>
      <c r="L192" s="38"/>
      <c r="M192" s="197" t="s">
        <v>1</v>
      </c>
      <c r="N192" s="198" t="s">
        <v>38</v>
      </c>
      <c r="O192" s="70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01" t="s">
        <v>142</v>
      </c>
      <c r="AT192" s="201" t="s">
        <v>138</v>
      </c>
      <c r="AU192" s="201" t="s">
        <v>77</v>
      </c>
      <c r="AY192" s="16" t="s">
        <v>137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6" t="s">
        <v>77</v>
      </c>
      <c r="BK192" s="202">
        <f>ROUND(I192*H192,2)</f>
        <v>0</v>
      </c>
      <c r="BL192" s="16" t="s">
        <v>142</v>
      </c>
      <c r="BM192" s="201" t="s">
        <v>549</v>
      </c>
    </row>
    <row r="193" spans="1:65" s="12" customFormat="1" ht="15">
      <c r="B193" s="175"/>
      <c r="C193" s="176"/>
      <c r="D193" s="177" t="s">
        <v>72</v>
      </c>
      <c r="E193" s="178" t="s">
        <v>284</v>
      </c>
      <c r="F193" s="178" t="s">
        <v>285</v>
      </c>
      <c r="G193" s="176"/>
      <c r="H193" s="176"/>
      <c r="I193" s="179"/>
      <c r="J193" s="180">
        <f>BK193</f>
        <v>0</v>
      </c>
      <c r="K193" s="176"/>
      <c r="L193" s="181"/>
      <c r="M193" s="182"/>
      <c r="N193" s="183"/>
      <c r="O193" s="183"/>
      <c r="P193" s="184">
        <f>P194+P196</f>
        <v>0</v>
      </c>
      <c r="Q193" s="183"/>
      <c r="R193" s="184">
        <f>R194+R196</f>
        <v>0</v>
      </c>
      <c r="S193" s="183"/>
      <c r="T193" s="185">
        <f>T194+T196</f>
        <v>0</v>
      </c>
      <c r="AR193" s="186" t="s">
        <v>157</v>
      </c>
      <c r="AT193" s="187" t="s">
        <v>72</v>
      </c>
      <c r="AU193" s="187" t="s">
        <v>73</v>
      </c>
      <c r="AY193" s="186" t="s">
        <v>137</v>
      </c>
      <c r="BK193" s="188">
        <f>BK194+BK196</f>
        <v>0</v>
      </c>
    </row>
    <row r="194" spans="1:65" s="12" customFormat="1" ht="12.75">
      <c r="B194" s="175"/>
      <c r="C194" s="176"/>
      <c r="D194" s="177" t="s">
        <v>72</v>
      </c>
      <c r="E194" s="226" t="s">
        <v>286</v>
      </c>
      <c r="F194" s="226" t="s">
        <v>287</v>
      </c>
      <c r="G194" s="176"/>
      <c r="H194" s="176"/>
      <c r="I194" s="179"/>
      <c r="J194" s="227">
        <f>BK194</f>
        <v>0</v>
      </c>
      <c r="K194" s="176"/>
      <c r="L194" s="181"/>
      <c r="M194" s="182"/>
      <c r="N194" s="183"/>
      <c r="O194" s="183"/>
      <c r="P194" s="184">
        <f>P195</f>
        <v>0</v>
      </c>
      <c r="Q194" s="183"/>
      <c r="R194" s="184">
        <f>R195</f>
        <v>0</v>
      </c>
      <c r="S194" s="183"/>
      <c r="T194" s="185">
        <f>T195</f>
        <v>0</v>
      </c>
      <c r="AR194" s="186" t="s">
        <v>157</v>
      </c>
      <c r="AT194" s="187" t="s">
        <v>72</v>
      </c>
      <c r="AU194" s="187" t="s">
        <v>77</v>
      </c>
      <c r="AY194" s="186" t="s">
        <v>137</v>
      </c>
      <c r="BK194" s="188">
        <f>BK195</f>
        <v>0</v>
      </c>
    </row>
    <row r="195" spans="1:65" s="2" customFormat="1" ht="12">
      <c r="A195" s="33"/>
      <c r="B195" s="34"/>
      <c r="C195" s="189" t="s">
        <v>262</v>
      </c>
      <c r="D195" s="189" t="s">
        <v>138</v>
      </c>
      <c r="E195" s="190" t="s">
        <v>289</v>
      </c>
      <c r="F195" s="191" t="s">
        <v>287</v>
      </c>
      <c r="G195" s="192" t="s">
        <v>290</v>
      </c>
      <c r="H195" s="193">
        <v>1</v>
      </c>
      <c r="I195" s="194"/>
      <c r="J195" s="195">
        <f>ROUND(I195*H195,2)</f>
        <v>0</v>
      </c>
      <c r="K195" s="196"/>
      <c r="L195" s="38"/>
      <c r="M195" s="197" t="s">
        <v>1</v>
      </c>
      <c r="N195" s="198" t="s">
        <v>38</v>
      </c>
      <c r="O195" s="7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1" t="s">
        <v>291</v>
      </c>
      <c r="AT195" s="201" t="s">
        <v>138</v>
      </c>
      <c r="AU195" s="201" t="s">
        <v>81</v>
      </c>
      <c r="AY195" s="16" t="s">
        <v>137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6" t="s">
        <v>77</v>
      </c>
      <c r="BK195" s="202">
        <f>ROUND(I195*H195,2)</f>
        <v>0</v>
      </c>
      <c r="BL195" s="16" t="s">
        <v>291</v>
      </c>
      <c r="BM195" s="201" t="s">
        <v>1219</v>
      </c>
    </row>
    <row r="196" spans="1:65" s="12" customFormat="1" ht="12.75">
      <c r="B196" s="175"/>
      <c r="C196" s="176"/>
      <c r="D196" s="177" t="s">
        <v>72</v>
      </c>
      <c r="E196" s="226" t="s">
        <v>299</v>
      </c>
      <c r="F196" s="226" t="s">
        <v>300</v>
      </c>
      <c r="G196" s="176"/>
      <c r="H196" s="176"/>
      <c r="I196" s="179"/>
      <c r="J196" s="227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157</v>
      </c>
      <c r="AT196" s="187" t="s">
        <v>72</v>
      </c>
      <c r="AU196" s="187" t="s">
        <v>77</v>
      </c>
      <c r="AY196" s="186" t="s">
        <v>137</v>
      </c>
      <c r="BK196" s="188">
        <f>BK197</f>
        <v>0</v>
      </c>
    </row>
    <row r="197" spans="1:65" s="2" customFormat="1" ht="12">
      <c r="A197" s="33"/>
      <c r="B197" s="34"/>
      <c r="C197" s="189" t="s">
        <v>564</v>
      </c>
      <c r="D197" s="189" t="s">
        <v>138</v>
      </c>
      <c r="E197" s="190" t="s">
        <v>301</v>
      </c>
      <c r="F197" s="191" t="s">
        <v>300</v>
      </c>
      <c r="G197" s="192" t="s">
        <v>290</v>
      </c>
      <c r="H197" s="193">
        <v>1</v>
      </c>
      <c r="I197" s="194"/>
      <c r="J197" s="195">
        <f>ROUND(I197*H197,2)</f>
        <v>0</v>
      </c>
      <c r="K197" s="196"/>
      <c r="L197" s="38"/>
      <c r="M197" s="228" t="s">
        <v>1</v>
      </c>
      <c r="N197" s="229" t="s">
        <v>38</v>
      </c>
      <c r="O197" s="230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1" t="s">
        <v>291</v>
      </c>
      <c r="AT197" s="201" t="s">
        <v>138</v>
      </c>
      <c r="AU197" s="201" t="s">
        <v>81</v>
      </c>
      <c r="AY197" s="16" t="s">
        <v>137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6" t="s">
        <v>77</v>
      </c>
      <c r="BK197" s="202">
        <f>ROUND(I197*H197,2)</f>
        <v>0</v>
      </c>
      <c r="BL197" s="16" t="s">
        <v>291</v>
      </c>
      <c r="BM197" s="201" t="s">
        <v>1220</v>
      </c>
    </row>
    <row r="198" spans="1:65" s="2" customFormat="1">
      <c r="A198" s="33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38"/>
      <c r="M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</sheetData>
  <sheetProtection password="835E" sheet="1" objects="1" scenarios="1" formatColumns="0" formatRows="0" autoFilter="0"/>
  <autoFilter ref="C131:K197" xr:uid="{00000000-0009-0000-0000-000005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1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97</v>
      </c>
    </row>
    <row r="3" spans="1:46" s="1" customForma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1:46" s="1" customFormat="1" ht="18">
      <c r="B4" s="19"/>
      <c r="D4" s="116" t="s">
        <v>98</v>
      </c>
      <c r="L4" s="19"/>
      <c r="M4" s="117" t="s">
        <v>10</v>
      </c>
      <c r="AT4" s="16" t="s">
        <v>4</v>
      </c>
    </row>
    <row r="5" spans="1:46" s="1" customFormat="1">
      <c r="B5" s="19"/>
      <c r="L5" s="19"/>
    </row>
    <row r="6" spans="1:46" s="1" customFormat="1" ht="12.75">
      <c r="B6" s="19"/>
      <c r="D6" s="118" t="s">
        <v>16</v>
      </c>
      <c r="L6" s="19"/>
    </row>
    <row r="7" spans="1:46" s="1" customFormat="1" ht="12.75">
      <c r="B7" s="19"/>
      <c r="E7" s="298" t="str">
        <f>'Rekapitulace stavby'!K6</f>
        <v>Stavební úpravy a přístavba budovy, Palackého 440, Šťáhlavy</v>
      </c>
      <c r="F7" s="299"/>
      <c r="G7" s="299"/>
      <c r="H7" s="299"/>
      <c r="L7" s="19"/>
    </row>
    <row r="8" spans="1:46" ht="12.75">
      <c r="B8" s="19"/>
      <c r="D8" s="118" t="s">
        <v>99</v>
      </c>
      <c r="L8" s="19"/>
    </row>
    <row r="9" spans="1:46" s="1" customFormat="1">
      <c r="B9" s="19"/>
      <c r="E9" s="298" t="s">
        <v>777</v>
      </c>
      <c r="F9" s="276"/>
      <c r="G9" s="276"/>
      <c r="H9" s="276"/>
      <c r="L9" s="19"/>
    </row>
    <row r="10" spans="1:46" s="1" customFormat="1" ht="12.75">
      <c r="B10" s="19"/>
      <c r="D10" s="118" t="s">
        <v>101</v>
      </c>
      <c r="L10" s="19"/>
    </row>
    <row r="11" spans="1:46" s="2" customFormat="1">
      <c r="A11" s="33"/>
      <c r="B11" s="38"/>
      <c r="C11" s="33"/>
      <c r="D11" s="33"/>
      <c r="E11" s="306" t="s">
        <v>778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.75">
      <c r="A12" s="33"/>
      <c r="B12" s="38"/>
      <c r="C12" s="33"/>
      <c r="D12" s="118" t="s">
        <v>1312</v>
      </c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>
      <c r="A13" s="33"/>
      <c r="B13" s="38"/>
      <c r="C13" s="33"/>
      <c r="D13" s="33"/>
      <c r="E13" s="301" t="s">
        <v>1221</v>
      </c>
      <c r="F13" s="300"/>
      <c r="G13" s="300"/>
      <c r="H13" s="300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.75">
      <c r="A15" s="33"/>
      <c r="B15" s="38"/>
      <c r="C15" s="33"/>
      <c r="D15" s="118" t="s">
        <v>18</v>
      </c>
      <c r="E15" s="33"/>
      <c r="F15" s="108" t="s">
        <v>1</v>
      </c>
      <c r="G15" s="33"/>
      <c r="H15" s="33"/>
      <c r="I15" s="118" t="s">
        <v>19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.75">
      <c r="A16" s="33"/>
      <c r="B16" s="38"/>
      <c r="C16" s="33"/>
      <c r="D16" s="118" t="s">
        <v>20</v>
      </c>
      <c r="E16" s="33"/>
      <c r="F16" s="108" t="s">
        <v>21</v>
      </c>
      <c r="G16" s="33"/>
      <c r="H16" s="33"/>
      <c r="I16" s="118" t="s">
        <v>22</v>
      </c>
      <c r="J16" s="119" t="str">
        <f>'Rekapitulace stavby'!AN8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.75">
      <c r="A18" s="33"/>
      <c r="B18" s="38"/>
      <c r="C18" s="33"/>
      <c r="D18" s="118" t="s">
        <v>23</v>
      </c>
      <c r="E18" s="33"/>
      <c r="F18" s="33"/>
      <c r="G18" s="33"/>
      <c r="H18" s="33"/>
      <c r="I18" s="118" t="s">
        <v>24</v>
      </c>
      <c r="J18" s="108" t="str">
        <f>IF('Rekapitulace stavby'!AN10="","",'Rekapitulace stavby'!AN10)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.75">
      <c r="A19" s="33"/>
      <c r="B19" s="38"/>
      <c r="C19" s="33"/>
      <c r="D19" s="33"/>
      <c r="E19" s="108" t="str">
        <f>IF('Rekapitulace stavby'!E11="","",'Rekapitulace stavby'!E11)</f>
        <v>Obec Šťáhlavy</v>
      </c>
      <c r="F19" s="33"/>
      <c r="G19" s="33"/>
      <c r="H19" s="33"/>
      <c r="I19" s="118" t="s">
        <v>26</v>
      </c>
      <c r="J19" s="108" t="str">
        <f>IF('Rekapitulace stavby'!AN11="","",'Rekapitulace stavby'!AN11)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.75">
      <c r="A21" s="33"/>
      <c r="B21" s="38"/>
      <c r="C21" s="33"/>
      <c r="D21" s="118" t="s">
        <v>27</v>
      </c>
      <c r="E21" s="33"/>
      <c r="F21" s="33"/>
      <c r="G21" s="33"/>
      <c r="H21" s="33"/>
      <c r="I21" s="118" t="s">
        <v>24</v>
      </c>
      <c r="J21" s="29" t="str">
        <f>'Rekapitulace stavby'!AN13</f>
        <v>Vyplň údaj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.75">
      <c r="A22" s="33"/>
      <c r="B22" s="38"/>
      <c r="C22" s="33"/>
      <c r="D22" s="33"/>
      <c r="E22" s="302" t="str">
        <f>'Rekapitulace stavby'!E14</f>
        <v>Vyplň údaj</v>
      </c>
      <c r="F22" s="303"/>
      <c r="G22" s="303"/>
      <c r="H22" s="303"/>
      <c r="I22" s="118" t="s">
        <v>26</v>
      </c>
      <c r="J22" s="29" t="str">
        <f>'Rekapitulace stavby'!AN14</f>
        <v>Vyplň údaj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.75">
      <c r="A24" s="33"/>
      <c r="B24" s="38"/>
      <c r="C24" s="33"/>
      <c r="D24" s="118" t="s">
        <v>29</v>
      </c>
      <c r="E24" s="33"/>
      <c r="F24" s="33"/>
      <c r="G24" s="33"/>
      <c r="H24" s="33"/>
      <c r="I24" s="118" t="s">
        <v>24</v>
      </c>
      <c r="J24" s="108" t="str">
        <f>IF('Rekapitulace stavby'!AN16="","",'Rekapitulace stavby'!AN16)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.75">
      <c r="A25" s="33"/>
      <c r="B25" s="38"/>
      <c r="C25" s="33"/>
      <c r="D25" s="33"/>
      <c r="E25" s="108" t="str">
        <f>IF('Rekapitulace stavby'!E17="","",'Rekapitulace stavby'!E17)</f>
        <v xml:space="preserve"> </v>
      </c>
      <c r="F25" s="33"/>
      <c r="G25" s="33"/>
      <c r="H25" s="33"/>
      <c r="I25" s="118" t="s">
        <v>26</v>
      </c>
      <c r="J25" s="108" t="str">
        <f>IF('Rekapitulace stavby'!AN17="","",'Rekapitulace stavby'!AN17)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.75">
      <c r="A27" s="33"/>
      <c r="B27" s="38"/>
      <c r="C27" s="33"/>
      <c r="D27" s="118" t="s">
        <v>31</v>
      </c>
      <c r="E27" s="33"/>
      <c r="F27" s="33"/>
      <c r="G27" s="33"/>
      <c r="H27" s="33"/>
      <c r="I27" s="118" t="s">
        <v>24</v>
      </c>
      <c r="J27" s="108" t="str">
        <f>IF('Rekapitulace stavby'!AN19="","",'Rekapitulace stavby'!AN19)</f>
        <v/>
      </c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.75">
      <c r="A28" s="33"/>
      <c r="B28" s="38"/>
      <c r="C28" s="33"/>
      <c r="D28" s="33"/>
      <c r="E28" s="108" t="str">
        <f>IF('Rekapitulace stavby'!E20="","",'Rekapitulace stavby'!E20)</f>
        <v xml:space="preserve"> </v>
      </c>
      <c r="F28" s="33"/>
      <c r="G28" s="33"/>
      <c r="H28" s="33"/>
      <c r="I28" s="118" t="s">
        <v>26</v>
      </c>
      <c r="J28" s="108" t="str">
        <f>IF('Rekapitulace stavby'!AN20="","",'Rekapitulace stavby'!AN20)</f>
        <v/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>
      <c r="A29" s="33"/>
      <c r="B29" s="38"/>
      <c r="C29" s="33"/>
      <c r="D29" s="33"/>
      <c r="E29" s="33"/>
      <c r="F29" s="33"/>
      <c r="G29" s="33"/>
      <c r="H29" s="33"/>
      <c r="I29" s="33"/>
      <c r="J29" s="33"/>
      <c r="K29" s="3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.75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2.75">
      <c r="A31" s="120"/>
      <c r="B31" s="121"/>
      <c r="C31" s="120"/>
      <c r="D31" s="120"/>
      <c r="E31" s="304" t="s">
        <v>1</v>
      </c>
      <c r="F31" s="304"/>
      <c r="G31" s="304"/>
      <c r="H31" s="304"/>
      <c r="I31" s="120"/>
      <c r="J31" s="120"/>
      <c r="K31" s="120"/>
      <c r="L31" s="122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>
      <c r="A32" s="33"/>
      <c r="B32" s="38"/>
      <c r="C32" s="33"/>
      <c r="D32" s="33"/>
      <c r="E32" s="33"/>
      <c r="F32" s="33"/>
      <c r="G32" s="33"/>
      <c r="H32" s="33"/>
      <c r="I32" s="33"/>
      <c r="J32" s="33"/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5.75">
      <c r="A34" s="33"/>
      <c r="B34" s="38"/>
      <c r="C34" s="33"/>
      <c r="D34" s="124" t="s">
        <v>33</v>
      </c>
      <c r="E34" s="33"/>
      <c r="F34" s="33"/>
      <c r="G34" s="33"/>
      <c r="H34" s="33"/>
      <c r="I34" s="33"/>
      <c r="J34" s="125">
        <f>ROUND(J128,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>
      <c r="A35" s="33"/>
      <c r="B35" s="38"/>
      <c r="C35" s="33"/>
      <c r="D35" s="123"/>
      <c r="E35" s="123"/>
      <c r="F35" s="123"/>
      <c r="G35" s="123"/>
      <c r="H35" s="123"/>
      <c r="I35" s="123"/>
      <c r="J35" s="123"/>
      <c r="K35" s="12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2.75">
      <c r="A36" s="33"/>
      <c r="B36" s="38"/>
      <c r="C36" s="33"/>
      <c r="D36" s="33"/>
      <c r="E36" s="33"/>
      <c r="F36" s="126" t="s">
        <v>35</v>
      </c>
      <c r="G36" s="33"/>
      <c r="H36" s="33"/>
      <c r="I36" s="126" t="s">
        <v>34</v>
      </c>
      <c r="J36" s="126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2.75">
      <c r="A37" s="33"/>
      <c r="B37" s="38"/>
      <c r="C37" s="33"/>
      <c r="D37" s="127" t="s">
        <v>37</v>
      </c>
      <c r="E37" s="118" t="s">
        <v>38</v>
      </c>
      <c r="F37" s="128">
        <f>ROUND((SUM(BE128:BE190)),  2)</f>
        <v>0</v>
      </c>
      <c r="G37" s="33"/>
      <c r="H37" s="33"/>
      <c r="I37" s="129">
        <v>0.21</v>
      </c>
      <c r="J37" s="128">
        <f>ROUND(((SUM(BE128:BE190))*I37),  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.75">
      <c r="A38" s="33"/>
      <c r="B38" s="38"/>
      <c r="C38" s="33"/>
      <c r="D38" s="33"/>
      <c r="E38" s="118" t="s">
        <v>39</v>
      </c>
      <c r="F38" s="128">
        <f>ROUND((SUM(BF128:BF190)),  2)</f>
        <v>0</v>
      </c>
      <c r="G38" s="33"/>
      <c r="H38" s="33"/>
      <c r="I38" s="129">
        <v>0.15</v>
      </c>
      <c r="J38" s="128">
        <f>ROUND(((SUM(BF128:BF190))*I38),  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2.75">
      <c r="A39" s="33"/>
      <c r="B39" s="38"/>
      <c r="C39" s="33"/>
      <c r="D39" s="33"/>
      <c r="E39" s="118" t="s">
        <v>40</v>
      </c>
      <c r="F39" s="128">
        <f>ROUND((SUM(BG128:BG190)),  2)</f>
        <v>0</v>
      </c>
      <c r="G39" s="33"/>
      <c r="H39" s="33"/>
      <c r="I39" s="129">
        <v>0.21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.75">
      <c r="A40" s="33"/>
      <c r="B40" s="38"/>
      <c r="C40" s="33"/>
      <c r="D40" s="33"/>
      <c r="E40" s="118" t="s">
        <v>41</v>
      </c>
      <c r="F40" s="128">
        <f>ROUND((SUM(BH128:BH190)),  2)</f>
        <v>0</v>
      </c>
      <c r="G40" s="33"/>
      <c r="H40" s="33"/>
      <c r="I40" s="129">
        <v>0.15</v>
      </c>
      <c r="J40" s="128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2.75">
      <c r="A41" s="33"/>
      <c r="B41" s="38"/>
      <c r="C41" s="33"/>
      <c r="D41" s="33"/>
      <c r="E41" s="118" t="s">
        <v>42</v>
      </c>
      <c r="F41" s="128">
        <f>ROUND((SUM(BI128:BI190)),  2)</f>
        <v>0</v>
      </c>
      <c r="G41" s="33"/>
      <c r="H41" s="33"/>
      <c r="I41" s="129">
        <v>0</v>
      </c>
      <c r="J41" s="128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15.75">
      <c r="A43" s="33"/>
      <c r="B43" s="38"/>
      <c r="C43" s="130"/>
      <c r="D43" s="131" t="s">
        <v>43</v>
      </c>
      <c r="E43" s="132"/>
      <c r="F43" s="132"/>
      <c r="G43" s="133" t="s">
        <v>44</v>
      </c>
      <c r="H43" s="134" t="s">
        <v>45</v>
      </c>
      <c r="I43" s="132"/>
      <c r="J43" s="135">
        <f>SUM(J34:J41)</f>
        <v>0</v>
      </c>
      <c r="K43" s="13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>
      <c r="A44" s="33"/>
      <c r="B44" s="38"/>
      <c r="C44" s="33"/>
      <c r="D44" s="33"/>
      <c r="E44" s="33"/>
      <c r="F44" s="33"/>
      <c r="G44" s="33"/>
      <c r="H44" s="33"/>
      <c r="I44" s="33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>
      <c r="B45" s="19"/>
      <c r="L45" s="19"/>
    </row>
    <row r="46" spans="1:31" s="1" customFormat="1">
      <c r="B46" s="19"/>
      <c r="L46" s="19"/>
    </row>
    <row r="47" spans="1:31" s="1" customFormat="1">
      <c r="B47" s="19"/>
      <c r="L47" s="19"/>
    </row>
    <row r="48" spans="1:31" s="1" customFormat="1">
      <c r="B48" s="19"/>
      <c r="L48" s="19"/>
    </row>
    <row r="49" spans="1:31" s="1" customFormat="1">
      <c r="B49" s="19"/>
      <c r="L49" s="19"/>
    </row>
    <row r="50" spans="1:31" s="2" customFormat="1" ht="12.75">
      <c r="B50" s="50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8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75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.75">
      <c r="A85" s="33"/>
      <c r="B85" s="34"/>
      <c r="C85" s="35"/>
      <c r="D85" s="35"/>
      <c r="E85" s="296" t="str">
        <f>E7</f>
        <v>Stavební úpravy a přístavba budovy, Palackého 440, Šťáhlavy</v>
      </c>
      <c r="F85" s="297"/>
      <c r="G85" s="297"/>
      <c r="H85" s="29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.75">
      <c r="B86" s="20"/>
      <c r="C86" s="28" t="s">
        <v>99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1" customFormat="1">
      <c r="B87" s="20"/>
      <c r="C87" s="21"/>
      <c r="D87" s="21"/>
      <c r="E87" s="296" t="s">
        <v>777</v>
      </c>
      <c r="F87" s="261"/>
      <c r="G87" s="261"/>
      <c r="H87" s="261"/>
      <c r="I87" s="21"/>
      <c r="J87" s="21"/>
      <c r="K87" s="21"/>
      <c r="L87" s="19"/>
    </row>
    <row r="88" spans="1:31" s="1" customFormat="1" ht="12.75">
      <c r="B88" s="20"/>
      <c r="C88" s="28" t="s">
        <v>101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>
      <c r="A89" s="33"/>
      <c r="B89" s="34"/>
      <c r="C89" s="35"/>
      <c r="D89" s="35"/>
      <c r="E89" s="305" t="s">
        <v>778</v>
      </c>
      <c r="F89" s="295"/>
      <c r="G89" s="295"/>
      <c r="H89" s="295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.75">
      <c r="A90" s="33"/>
      <c r="B90" s="34"/>
      <c r="C90" s="28" t="s">
        <v>1312</v>
      </c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>
      <c r="A91" s="33"/>
      <c r="B91" s="34"/>
      <c r="C91" s="35"/>
      <c r="D91" s="35"/>
      <c r="E91" s="254" t="str">
        <f>E13</f>
        <v>2.1.2 - elektroinstalace</v>
      </c>
      <c r="F91" s="295"/>
      <c r="G91" s="295"/>
      <c r="H91" s="29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.75">
      <c r="A93" s="33"/>
      <c r="B93" s="34"/>
      <c r="C93" s="28" t="s">
        <v>20</v>
      </c>
      <c r="D93" s="35"/>
      <c r="E93" s="35"/>
      <c r="F93" s="26" t="str">
        <f>F16</f>
        <v xml:space="preserve"> </v>
      </c>
      <c r="G93" s="35"/>
      <c r="H93" s="35"/>
      <c r="I93" s="28" t="s">
        <v>22</v>
      </c>
      <c r="J93" s="65" t="str">
        <f>IF(J16="","",J16)</f>
        <v>Vyplň údaj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.75">
      <c r="A95" s="33"/>
      <c r="B95" s="34"/>
      <c r="C95" s="28" t="s">
        <v>23</v>
      </c>
      <c r="D95" s="35"/>
      <c r="E95" s="35"/>
      <c r="F95" s="26" t="str">
        <f>E19</f>
        <v>Obec Šťáhlavy</v>
      </c>
      <c r="G95" s="35"/>
      <c r="H95" s="35"/>
      <c r="I95" s="28" t="s">
        <v>29</v>
      </c>
      <c r="J95" s="31" t="str">
        <f>E25</f>
        <v xml:space="preserve"> </v>
      </c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2.75">
      <c r="A96" s="33"/>
      <c r="B96" s="34"/>
      <c r="C96" s="28" t="s">
        <v>27</v>
      </c>
      <c r="D96" s="35"/>
      <c r="E96" s="35"/>
      <c r="F96" s="26" t="str">
        <f>IF(E22="","",E22)</f>
        <v>Vyplň údaj</v>
      </c>
      <c r="G96" s="35"/>
      <c r="H96" s="35"/>
      <c r="I96" s="28" t="s">
        <v>31</v>
      </c>
      <c r="J96" s="31" t="str">
        <f>E28</f>
        <v xml:space="preserve"> 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12">
      <c r="A98" s="33"/>
      <c r="B98" s="34"/>
      <c r="C98" s="148" t="s">
        <v>104</v>
      </c>
      <c r="D98" s="149"/>
      <c r="E98" s="149"/>
      <c r="F98" s="149"/>
      <c r="G98" s="149"/>
      <c r="H98" s="149"/>
      <c r="I98" s="149"/>
      <c r="J98" s="150" t="s">
        <v>105</v>
      </c>
      <c r="K98" s="149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15.75">
      <c r="A100" s="33"/>
      <c r="B100" s="34"/>
      <c r="C100" s="151" t="s">
        <v>106</v>
      </c>
      <c r="D100" s="35"/>
      <c r="E100" s="35"/>
      <c r="F100" s="35"/>
      <c r="G100" s="35"/>
      <c r="H100" s="35"/>
      <c r="I100" s="35"/>
      <c r="J100" s="83">
        <f>J128</f>
        <v>0</v>
      </c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6" t="s">
        <v>107</v>
      </c>
    </row>
    <row r="101" spans="1:47" s="9" customFormat="1" ht="15">
      <c r="B101" s="152"/>
      <c r="C101" s="153"/>
      <c r="D101" s="154" t="s">
        <v>1222</v>
      </c>
      <c r="E101" s="155"/>
      <c r="F101" s="155"/>
      <c r="G101" s="155"/>
      <c r="H101" s="155"/>
      <c r="I101" s="155"/>
      <c r="J101" s="156">
        <f>J129</f>
        <v>0</v>
      </c>
      <c r="K101" s="153"/>
      <c r="L101" s="157"/>
    </row>
    <row r="102" spans="1:47" s="9" customFormat="1" ht="15">
      <c r="B102" s="152"/>
      <c r="C102" s="153"/>
      <c r="D102" s="154" t="s">
        <v>118</v>
      </c>
      <c r="E102" s="155"/>
      <c r="F102" s="155"/>
      <c r="G102" s="155"/>
      <c r="H102" s="155"/>
      <c r="I102" s="155"/>
      <c r="J102" s="156">
        <f>J186</f>
        <v>0</v>
      </c>
      <c r="K102" s="153"/>
      <c r="L102" s="157"/>
    </row>
    <row r="103" spans="1:47" s="10" customFormat="1" ht="12.75">
      <c r="B103" s="158"/>
      <c r="C103" s="102"/>
      <c r="D103" s="159" t="s">
        <v>119</v>
      </c>
      <c r="E103" s="160"/>
      <c r="F103" s="160"/>
      <c r="G103" s="160"/>
      <c r="H103" s="160"/>
      <c r="I103" s="160"/>
      <c r="J103" s="161">
        <f>J187</f>
        <v>0</v>
      </c>
      <c r="K103" s="102"/>
      <c r="L103" s="162"/>
    </row>
    <row r="104" spans="1:47" s="10" customFormat="1" ht="12.75">
      <c r="B104" s="158"/>
      <c r="C104" s="102"/>
      <c r="D104" s="159" t="s">
        <v>121</v>
      </c>
      <c r="E104" s="160"/>
      <c r="F104" s="160"/>
      <c r="G104" s="160"/>
      <c r="H104" s="160"/>
      <c r="I104" s="160"/>
      <c r="J104" s="161">
        <f>J189</f>
        <v>0</v>
      </c>
      <c r="K104" s="102"/>
      <c r="L104" s="162"/>
    </row>
    <row r="105" spans="1:47" s="2" customForma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8">
      <c r="A111" s="33"/>
      <c r="B111" s="34"/>
      <c r="C111" s="22" t="s">
        <v>122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.75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.75">
      <c r="A114" s="33"/>
      <c r="B114" s="34"/>
      <c r="C114" s="35"/>
      <c r="D114" s="35"/>
      <c r="E114" s="296" t="str">
        <f>E7</f>
        <v>Stavební úpravy a přístavba budovy, Palackého 440, Šťáhlavy</v>
      </c>
      <c r="F114" s="297"/>
      <c r="G114" s="297"/>
      <c r="H114" s="297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.75">
      <c r="B115" s="20"/>
      <c r="C115" s="28" t="s">
        <v>99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63" s="1" customFormat="1">
      <c r="B116" s="20"/>
      <c r="C116" s="21"/>
      <c r="D116" s="21"/>
      <c r="E116" s="296" t="s">
        <v>777</v>
      </c>
      <c r="F116" s="261"/>
      <c r="G116" s="261"/>
      <c r="H116" s="261"/>
      <c r="I116" s="21"/>
      <c r="J116" s="21"/>
      <c r="K116" s="21"/>
      <c r="L116" s="19"/>
    </row>
    <row r="117" spans="1:63" s="1" customFormat="1" ht="12.75">
      <c r="B117" s="20"/>
      <c r="C117" s="28" t="s">
        <v>101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63" s="2" customFormat="1">
      <c r="A118" s="33"/>
      <c r="B118" s="34"/>
      <c r="C118" s="35"/>
      <c r="D118" s="35"/>
      <c r="E118" s="305" t="s">
        <v>778</v>
      </c>
      <c r="F118" s="295"/>
      <c r="G118" s="295"/>
      <c r="H118" s="29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.75">
      <c r="A119" s="33"/>
      <c r="B119" s="34"/>
      <c r="C119" s="28" t="s">
        <v>1312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>
      <c r="A120" s="33"/>
      <c r="B120" s="34"/>
      <c r="C120" s="35"/>
      <c r="D120" s="35"/>
      <c r="E120" s="254" t="str">
        <f>E13</f>
        <v>2.1.2 - elektroinstalace</v>
      </c>
      <c r="F120" s="295"/>
      <c r="G120" s="295"/>
      <c r="H120" s="29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.75">
      <c r="A122" s="33"/>
      <c r="B122" s="34"/>
      <c r="C122" s="28" t="s">
        <v>20</v>
      </c>
      <c r="D122" s="35"/>
      <c r="E122" s="35"/>
      <c r="F122" s="26" t="str">
        <f>F16</f>
        <v xml:space="preserve"> </v>
      </c>
      <c r="G122" s="35"/>
      <c r="H122" s="35"/>
      <c r="I122" s="28" t="s">
        <v>22</v>
      </c>
      <c r="J122" s="65" t="str">
        <f>IF(J16="","",J16)</f>
        <v>Vyplň údaj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2.75">
      <c r="A124" s="33"/>
      <c r="B124" s="34"/>
      <c r="C124" s="28" t="s">
        <v>23</v>
      </c>
      <c r="D124" s="35"/>
      <c r="E124" s="35"/>
      <c r="F124" s="26" t="str">
        <f>E19</f>
        <v>Obec Šťáhlavy</v>
      </c>
      <c r="G124" s="35"/>
      <c r="H124" s="35"/>
      <c r="I124" s="28" t="s">
        <v>29</v>
      </c>
      <c r="J124" s="31" t="str">
        <f>E25</f>
        <v xml:space="preserve"> 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2.75">
      <c r="A125" s="33"/>
      <c r="B125" s="34"/>
      <c r="C125" s="28" t="s">
        <v>27</v>
      </c>
      <c r="D125" s="35"/>
      <c r="E125" s="35"/>
      <c r="F125" s="26" t="str">
        <f>IF(E22="","",E22)</f>
        <v>Vyplň údaj</v>
      </c>
      <c r="G125" s="35"/>
      <c r="H125" s="35"/>
      <c r="I125" s="28" t="s">
        <v>31</v>
      </c>
      <c r="J125" s="31" t="str">
        <f>E28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4">
      <c r="A127" s="163"/>
      <c r="B127" s="164"/>
      <c r="C127" s="165" t="s">
        <v>123</v>
      </c>
      <c r="D127" s="166" t="s">
        <v>58</v>
      </c>
      <c r="E127" s="166" t="s">
        <v>54</v>
      </c>
      <c r="F127" s="166" t="s">
        <v>55</v>
      </c>
      <c r="G127" s="166" t="s">
        <v>124</v>
      </c>
      <c r="H127" s="166" t="s">
        <v>125</v>
      </c>
      <c r="I127" s="166" t="s">
        <v>126</v>
      </c>
      <c r="J127" s="167" t="s">
        <v>105</v>
      </c>
      <c r="K127" s="168" t="s">
        <v>127</v>
      </c>
      <c r="L127" s="169"/>
      <c r="M127" s="74" t="s">
        <v>1</v>
      </c>
      <c r="N127" s="75" t="s">
        <v>37</v>
      </c>
      <c r="O127" s="75" t="s">
        <v>128</v>
      </c>
      <c r="P127" s="75" t="s">
        <v>129</v>
      </c>
      <c r="Q127" s="75" t="s">
        <v>130</v>
      </c>
      <c r="R127" s="75" t="s">
        <v>131</v>
      </c>
      <c r="S127" s="75" t="s">
        <v>132</v>
      </c>
      <c r="T127" s="76" t="s">
        <v>133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2" customFormat="1" ht="15.75">
      <c r="A128" s="33"/>
      <c r="B128" s="34"/>
      <c r="C128" s="81" t="s">
        <v>134</v>
      </c>
      <c r="D128" s="35"/>
      <c r="E128" s="35"/>
      <c r="F128" s="35"/>
      <c r="G128" s="35"/>
      <c r="H128" s="35"/>
      <c r="I128" s="35"/>
      <c r="J128" s="170">
        <f>BK128</f>
        <v>0</v>
      </c>
      <c r="K128" s="35"/>
      <c r="L128" s="38"/>
      <c r="M128" s="77"/>
      <c r="N128" s="171"/>
      <c r="O128" s="78"/>
      <c r="P128" s="172">
        <f>P129+P186</f>
        <v>0</v>
      </c>
      <c r="Q128" s="78"/>
      <c r="R128" s="172">
        <f>R129+R186</f>
        <v>0</v>
      </c>
      <c r="S128" s="78"/>
      <c r="T128" s="173">
        <f>T129+T186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72</v>
      </c>
      <c r="AU128" s="16" t="s">
        <v>107</v>
      </c>
      <c r="BK128" s="174">
        <f>BK129+BK186</f>
        <v>0</v>
      </c>
    </row>
    <row r="129" spans="1:65" s="12" customFormat="1" ht="15">
      <c r="B129" s="175"/>
      <c r="C129" s="176"/>
      <c r="D129" s="177" t="s">
        <v>72</v>
      </c>
      <c r="E129" s="178" t="s">
        <v>1223</v>
      </c>
      <c r="F129" s="178" t="s">
        <v>1224</v>
      </c>
      <c r="G129" s="176"/>
      <c r="H129" s="176"/>
      <c r="I129" s="179"/>
      <c r="J129" s="180">
        <f>SUM(J130:J185)</f>
        <v>0</v>
      </c>
      <c r="K129" s="176"/>
      <c r="L129" s="181"/>
      <c r="M129" s="182"/>
      <c r="N129" s="183"/>
      <c r="O129" s="183"/>
      <c r="P129" s="184">
        <f>SUM(P130:P185)</f>
        <v>0</v>
      </c>
      <c r="Q129" s="183"/>
      <c r="R129" s="184">
        <f>SUM(R130:R185)</f>
        <v>0</v>
      </c>
      <c r="S129" s="183"/>
      <c r="T129" s="185">
        <f>SUM(T130:T185)</f>
        <v>0</v>
      </c>
      <c r="AR129" s="186" t="s">
        <v>77</v>
      </c>
      <c r="AT129" s="187" t="s">
        <v>72</v>
      </c>
      <c r="AU129" s="187" t="s">
        <v>73</v>
      </c>
      <c r="AY129" s="186" t="s">
        <v>137</v>
      </c>
      <c r="BK129" s="188">
        <f>SUM(BK130:BK185)</f>
        <v>0</v>
      </c>
    </row>
    <row r="130" spans="1:65" s="2" customFormat="1" ht="12">
      <c r="A130" s="33"/>
      <c r="B130" s="34"/>
      <c r="C130" s="189" t="s">
        <v>77</v>
      </c>
      <c r="D130" s="189" t="s">
        <v>138</v>
      </c>
      <c r="E130" s="190" t="s">
        <v>348</v>
      </c>
      <c r="F130" s="191" t="s">
        <v>1225</v>
      </c>
      <c r="G130" s="192" t="s">
        <v>339</v>
      </c>
      <c r="H130" s="193">
        <v>42</v>
      </c>
      <c r="I130" s="194"/>
      <c r="J130" s="195">
        <f t="shared" ref="J130:J161" si="0">ROUND(I130*H130,2)</f>
        <v>0</v>
      </c>
      <c r="K130" s="196"/>
      <c r="L130" s="38"/>
      <c r="M130" s="197" t="s">
        <v>1</v>
      </c>
      <c r="N130" s="198" t="s">
        <v>38</v>
      </c>
      <c r="O130" s="70"/>
      <c r="P130" s="199">
        <f t="shared" ref="P130:P161" si="1">O130*H130</f>
        <v>0</v>
      </c>
      <c r="Q130" s="199">
        <v>0</v>
      </c>
      <c r="R130" s="199">
        <f t="shared" ref="R130:R161" si="2">Q130*H130</f>
        <v>0</v>
      </c>
      <c r="S130" s="199">
        <v>0</v>
      </c>
      <c r="T130" s="200">
        <f t="shared" ref="T130:T161" si="3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1" t="s">
        <v>142</v>
      </c>
      <c r="AT130" s="201" t="s">
        <v>138</v>
      </c>
      <c r="AU130" s="201" t="s">
        <v>77</v>
      </c>
      <c r="AY130" s="16" t="s">
        <v>137</v>
      </c>
      <c r="BE130" s="202">
        <f t="shared" ref="BE130:BE161" si="4">IF(N130="základní",J130,0)</f>
        <v>0</v>
      </c>
      <c r="BF130" s="202">
        <f t="shared" ref="BF130:BF161" si="5">IF(N130="snížená",J130,0)</f>
        <v>0</v>
      </c>
      <c r="BG130" s="202">
        <f t="shared" ref="BG130:BG161" si="6">IF(N130="zákl. přenesená",J130,0)</f>
        <v>0</v>
      </c>
      <c r="BH130" s="202">
        <f t="shared" ref="BH130:BH161" si="7">IF(N130="sníž. přenesená",J130,0)</f>
        <v>0</v>
      </c>
      <c r="BI130" s="202">
        <f t="shared" ref="BI130:BI161" si="8">IF(N130="nulová",J130,0)</f>
        <v>0</v>
      </c>
      <c r="BJ130" s="16" t="s">
        <v>77</v>
      </c>
      <c r="BK130" s="202">
        <f t="shared" ref="BK130:BK161" si="9">ROUND(I130*H130,2)</f>
        <v>0</v>
      </c>
      <c r="BL130" s="16" t="s">
        <v>142</v>
      </c>
      <c r="BM130" s="201" t="s">
        <v>81</v>
      </c>
    </row>
    <row r="131" spans="1:65" s="2" customFormat="1" ht="12">
      <c r="A131" s="33"/>
      <c r="B131" s="34"/>
      <c r="C131" s="189" t="s">
        <v>81</v>
      </c>
      <c r="D131" s="189" t="s">
        <v>138</v>
      </c>
      <c r="E131" s="190" t="s">
        <v>363</v>
      </c>
      <c r="F131" s="191" t="s">
        <v>1329</v>
      </c>
      <c r="G131" s="192" t="s">
        <v>160</v>
      </c>
      <c r="H131" s="193">
        <v>10</v>
      </c>
      <c r="I131" s="194"/>
      <c r="J131" s="195">
        <f t="shared" si="0"/>
        <v>0</v>
      </c>
      <c r="K131" s="196"/>
      <c r="L131" s="38"/>
      <c r="M131" s="197" t="s">
        <v>1</v>
      </c>
      <c r="N131" s="198" t="s">
        <v>38</v>
      </c>
      <c r="O131" s="70"/>
      <c r="P131" s="199">
        <f t="shared" si="1"/>
        <v>0</v>
      </c>
      <c r="Q131" s="199">
        <v>0</v>
      </c>
      <c r="R131" s="199">
        <f t="shared" si="2"/>
        <v>0</v>
      </c>
      <c r="S131" s="199">
        <v>0</v>
      </c>
      <c r="T131" s="20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1" t="s">
        <v>142</v>
      </c>
      <c r="AT131" s="201" t="s">
        <v>138</v>
      </c>
      <c r="AU131" s="201" t="s">
        <v>77</v>
      </c>
      <c r="AY131" s="16" t="s">
        <v>137</v>
      </c>
      <c r="BE131" s="202">
        <f t="shared" si="4"/>
        <v>0</v>
      </c>
      <c r="BF131" s="202">
        <f t="shared" si="5"/>
        <v>0</v>
      </c>
      <c r="BG131" s="202">
        <f t="shared" si="6"/>
        <v>0</v>
      </c>
      <c r="BH131" s="202">
        <f t="shared" si="7"/>
        <v>0</v>
      </c>
      <c r="BI131" s="202">
        <f t="shared" si="8"/>
        <v>0</v>
      </c>
      <c r="BJ131" s="16" t="s">
        <v>77</v>
      </c>
      <c r="BK131" s="202">
        <f t="shared" si="9"/>
        <v>0</v>
      </c>
      <c r="BL131" s="16" t="s">
        <v>142</v>
      </c>
      <c r="BM131" s="201" t="s">
        <v>142</v>
      </c>
    </row>
    <row r="132" spans="1:65" s="2" customFormat="1" ht="12">
      <c r="A132" s="33"/>
      <c r="B132" s="34"/>
      <c r="C132" s="189" t="s">
        <v>87</v>
      </c>
      <c r="D132" s="189" t="s">
        <v>138</v>
      </c>
      <c r="E132" s="190" t="s">
        <v>365</v>
      </c>
      <c r="F132" s="191" t="s">
        <v>1226</v>
      </c>
      <c r="G132" s="192" t="s">
        <v>204</v>
      </c>
      <c r="H132" s="193">
        <v>3</v>
      </c>
      <c r="I132" s="194"/>
      <c r="J132" s="195">
        <f t="shared" si="0"/>
        <v>0</v>
      </c>
      <c r="K132" s="196"/>
      <c r="L132" s="38"/>
      <c r="M132" s="197" t="s">
        <v>1</v>
      </c>
      <c r="N132" s="198" t="s">
        <v>38</v>
      </c>
      <c r="O132" s="70"/>
      <c r="P132" s="199">
        <f t="shared" si="1"/>
        <v>0</v>
      </c>
      <c r="Q132" s="199">
        <v>0</v>
      </c>
      <c r="R132" s="199">
        <f t="shared" si="2"/>
        <v>0</v>
      </c>
      <c r="S132" s="199">
        <v>0</v>
      </c>
      <c r="T132" s="20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1" t="s">
        <v>142</v>
      </c>
      <c r="AT132" s="201" t="s">
        <v>138</v>
      </c>
      <c r="AU132" s="201" t="s">
        <v>77</v>
      </c>
      <c r="AY132" s="16" t="s">
        <v>137</v>
      </c>
      <c r="BE132" s="202">
        <f t="shared" si="4"/>
        <v>0</v>
      </c>
      <c r="BF132" s="202">
        <f t="shared" si="5"/>
        <v>0</v>
      </c>
      <c r="BG132" s="202">
        <f t="shared" si="6"/>
        <v>0</v>
      </c>
      <c r="BH132" s="202">
        <f t="shared" si="7"/>
        <v>0</v>
      </c>
      <c r="BI132" s="202">
        <f t="shared" si="8"/>
        <v>0</v>
      </c>
      <c r="BJ132" s="16" t="s">
        <v>77</v>
      </c>
      <c r="BK132" s="202">
        <f t="shared" si="9"/>
        <v>0</v>
      </c>
      <c r="BL132" s="16" t="s">
        <v>142</v>
      </c>
      <c r="BM132" s="201" t="s">
        <v>152</v>
      </c>
    </row>
    <row r="133" spans="1:65" s="2" customFormat="1" ht="36">
      <c r="A133" s="33"/>
      <c r="B133" s="34"/>
      <c r="C133" s="189" t="s">
        <v>142</v>
      </c>
      <c r="D133" s="189" t="s">
        <v>138</v>
      </c>
      <c r="E133" s="190" t="s">
        <v>1227</v>
      </c>
      <c r="F133" s="191" t="s">
        <v>1228</v>
      </c>
      <c r="G133" s="192" t="s">
        <v>160</v>
      </c>
      <c r="H133" s="193">
        <v>62</v>
      </c>
      <c r="I133" s="194"/>
      <c r="J133" s="195">
        <f t="shared" si="0"/>
        <v>0</v>
      </c>
      <c r="K133" s="196"/>
      <c r="L133" s="38"/>
      <c r="M133" s="197" t="s">
        <v>1</v>
      </c>
      <c r="N133" s="198" t="s">
        <v>38</v>
      </c>
      <c r="O133" s="70"/>
      <c r="P133" s="199">
        <f t="shared" si="1"/>
        <v>0</v>
      </c>
      <c r="Q133" s="199">
        <v>0</v>
      </c>
      <c r="R133" s="199">
        <f t="shared" si="2"/>
        <v>0</v>
      </c>
      <c r="S133" s="199">
        <v>0</v>
      </c>
      <c r="T133" s="20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1" t="s">
        <v>142</v>
      </c>
      <c r="AT133" s="201" t="s">
        <v>138</v>
      </c>
      <c r="AU133" s="201" t="s">
        <v>77</v>
      </c>
      <c r="AY133" s="16" t="s">
        <v>137</v>
      </c>
      <c r="BE133" s="202">
        <f t="shared" si="4"/>
        <v>0</v>
      </c>
      <c r="BF133" s="202">
        <f t="shared" si="5"/>
        <v>0</v>
      </c>
      <c r="BG133" s="202">
        <f t="shared" si="6"/>
        <v>0</v>
      </c>
      <c r="BH133" s="202">
        <f t="shared" si="7"/>
        <v>0</v>
      </c>
      <c r="BI133" s="202">
        <f t="shared" si="8"/>
        <v>0</v>
      </c>
      <c r="BJ133" s="16" t="s">
        <v>77</v>
      </c>
      <c r="BK133" s="202">
        <f t="shared" si="9"/>
        <v>0</v>
      </c>
      <c r="BL133" s="16" t="s">
        <v>142</v>
      </c>
      <c r="BM133" s="201" t="s">
        <v>156</v>
      </c>
    </row>
    <row r="134" spans="1:65" s="2" customFormat="1" ht="12">
      <c r="A134" s="33"/>
      <c r="B134" s="34"/>
      <c r="C134" s="233" t="s">
        <v>157</v>
      </c>
      <c r="D134" s="233" t="s">
        <v>328</v>
      </c>
      <c r="E134" s="234" t="s">
        <v>348</v>
      </c>
      <c r="F134" s="235" t="s">
        <v>1229</v>
      </c>
      <c r="G134" s="236" t="s">
        <v>160</v>
      </c>
      <c r="H134" s="237">
        <v>62</v>
      </c>
      <c r="I134" s="238"/>
      <c r="J134" s="239">
        <f t="shared" si="0"/>
        <v>0</v>
      </c>
      <c r="K134" s="240"/>
      <c r="L134" s="241"/>
      <c r="M134" s="242" t="s">
        <v>1</v>
      </c>
      <c r="N134" s="243" t="s">
        <v>38</v>
      </c>
      <c r="O134" s="70"/>
      <c r="P134" s="199">
        <f t="shared" si="1"/>
        <v>0</v>
      </c>
      <c r="Q134" s="199">
        <v>0</v>
      </c>
      <c r="R134" s="199">
        <f t="shared" si="2"/>
        <v>0</v>
      </c>
      <c r="S134" s="199">
        <v>0</v>
      </c>
      <c r="T134" s="20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1" t="s">
        <v>156</v>
      </c>
      <c r="AT134" s="201" t="s">
        <v>328</v>
      </c>
      <c r="AU134" s="201" t="s">
        <v>77</v>
      </c>
      <c r="AY134" s="16" t="s">
        <v>137</v>
      </c>
      <c r="BE134" s="202">
        <f t="shared" si="4"/>
        <v>0</v>
      </c>
      <c r="BF134" s="202">
        <f t="shared" si="5"/>
        <v>0</v>
      </c>
      <c r="BG134" s="202">
        <f t="shared" si="6"/>
        <v>0</v>
      </c>
      <c r="BH134" s="202">
        <f t="shared" si="7"/>
        <v>0</v>
      </c>
      <c r="BI134" s="202">
        <f t="shared" si="8"/>
        <v>0</v>
      </c>
      <c r="BJ134" s="16" t="s">
        <v>77</v>
      </c>
      <c r="BK134" s="202">
        <f t="shared" si="9"/>
        <v>0</v>
      </c>
      <c r="BL134" s="16" t="s">
        <v>142</v>
      </c>
      <c r="BM134" s="201" t="s">
        <v>161</v>
      </c>
    </row>
    <row r="135" spans="1:65" s="2" customFormat="1" ht="36">
      <c r="A135" s="33"/>
      <c r="B135" s="34"/>
      <c r="C135" s="189" t="s">
        <v>152</v>
      </c>
      <c r="D135" s="189" t="s">
        <v>138</v>
      </c>
      <c r="E135" s="190" t="s">
        <v>1230</v>
      </c>
      <c r="F135" s="191" t="s">
        <v>1231</v>
      </c>
      <c r="G135" s="192" t="s">
        <v>160</v>
      </c>
      <c r="H135" s="193">
        <v>320</v>
      </c>
      <c r="I135" s="194"/>
      <c r="J135" s="195">
        <f t="shared" si="0"/>
        <v>0</v>
      </c>
      <c r="K135" s="196"/>
      <c r="L135" s="38"/>
      <c r="M135" s="197" t="s">
        <v>1</v>
      </c>
      <c r="N135" s="198" t="s">
        <v>38</v>
      </c>
      <c r="O135" s="70"/>
      <c r="P135" s="199">
        <f t="shared" si="1"/>
        <v>0</v>
      </c>
      <c r="Q135" s="199">
        <v>0</v>
      </c>
      <c r="R135" s="199">
        <f t="shared" si="2"/>
        <v>0</v>
      </c>
      <c r="S135" s="199">
        <v>0</v>
      </c>
      <c r="T135" s="20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1" t="s">
        <v>142</v>
      </c>
      <c r="AT135" s="201" t="s">
        <v>138</v>
      </c>
      <c r="AU135" s="201" t="s">
        <v>77</v>
      </c>
      <c r="AY135" s="16" t="s">
        <v>137</v>
      </c>
      <c r="BE135" s="202">
        <f t="shared" si="4"/>
        <v>0</v>
      </c>
      <c r="BF135" s="202">
        <f t="shared" si="5"/>
        <v>0</v>
      </c>
      <c r="BG135" s="202">
        <f t="shared" si="6"/>
        <v>0</v>
      </c>
      <c r="BH135" s="202">
        <f t="shared" si="7"/>
        <v>0</v>
      </c>
      <c r="BI135" s="202">
        <f t="shared" si="8"/>
        <v>0</v>
      </c>
      <c r="BJ135" s="16" t="s">
        <v>77</v>
      </c>
      <c r="BK135" s="202">
        <f t="shared" si="9"/>
        <v>0</v>
      </c>
      <c r="BL135" s="16" t="s">
        <v>142</v>
      </c>
      <c r="BM135" s="201" t="s">
        <v>165</v>
      </c>
    </row>
    <row r="136" spans="1:65" s="2" customFormat="1" ht="12">
      <c r="A136" s="33"/>
      <c r="B136" s="34"/>
      <c r="C136" s="233" t="s">
        <v>169</v>
      </c>
      <c r="D136" s="233" t="s">
        <v>328</v>
      </c>
      <c r="E136" s="234" t="s">
        <v>363</v>
      </c>
      <c r="F136" s="235" t="s">
        <v>1232</v>
      </c>
      <c r="G136" s="236" t="s">
        <v>160</v>
      </c>
      <c r="H136" s="237">
        <v>40</v>
      </c>
      <c r="I136" s="238"/>
      <c r="J136" s="239">
        <f t="shared" si="0"/>
        <v>0</v>
      </c>
      <c r="K136" s="240"/>
      <c r="L136" s="241"/>
      <c r="M136" s="242" t="s">
        <v>1</v>
      </c>
      <c r="N136" s="243" t="s">
        <v>38</v>
      </c>
      <c r="O136" s="70"/>
      <c r="P136" s="199">
        <f t="shared" si="1"/>
        <v>0</v>
      </c>
      <c r="Q136" s="199">
        <v>0</v>
      </c>
      <c r="R136" s="199">
        <f t="shared" si="2"/>
        <v>0</v>
      </c>
      <c r="S136" s="199">
        <v>0</v>
      </c>
      <c r="T136" s="20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1" t="s">
        <v>156</v>
      </c>
      <c r="AT136" s="201" t="s">
        <v>328</v>
      </c>
      <c r="AU136" s="201" t="s">
        <v>77</v>
      </c>
      <c r="AY136" s="16" t="s">
        <v>137</v>
      </c>
      <c r="BE136" s="202">
        <f t="shared" si="4"/>
        <v>0</v>
      </c>
      <c r="BF136" s="202">
        <f t="shared" si="5"/>
        <v>0</v>
      </c>
      <c r="BG136" s="202">
        <f t="shared" si="6"/>
        <v>0</v>
      </c>
      <c r="BH136" s="202">
        <f t="shared" si="7"/>
        <v>0</v>
      </c>
      <c r="BI136" s="202">
        <f t="shared" si="8"/>
        <v>0</v>
      </c>
      <c r="BJ136" s="16" t="s">
        <v>77</v>
      </c>
      <c r="BK136" s="202">
        <f t="shared" si="9"/>
        <v>0</v>
      </c>
      <c r="BL136" s="16" t="s">
        <v>142</v>
      </c>
      <c r="BM136" s="201" t="s">
        <v>172</v>
      </c>
    </row>
    <row r="137" spans="1:65" s="2" customFormat="1" ht="12">
      <c r="A137" s="33"/>
      <c r="B137" s="34"/>
      <c r="C137" s="233" t="s">
        <v>156</v>
      </c>
      <c r="D137" s="233" t="s">
        <v>328</v>
      </c>
      <c r="E137" s="234" t="s">
        <v>365</v>
      </c>
      <c r="F137" s="235" t="s">
        <v>1233</v>
      </c>
      <c r="G137" s="236" t="s">
        <v>160</v>
      </c>
      <c r="H137" s="237">
        <v>280</v>
      </c>
      <c r="I137" s="238"/>
      <c r="J137" s="239">
        <f t="shared" si="0"/>
        <v>0</v>
      </c>
      <c r="K137" s="240"/>
      <c r="L137" s="241"/>
      <c r="M137" s="242" t="s">
        <v>1</v>
      </c>
      <c r="N137" s="243" t="s">
        <v>38</v>
      </c>
      <c r="O137" s="70"/>
      <c r="P137" s="199">
        <f t="shared" si="1"/>
        <v>0</v>
      </c>
      <c r="Q137" s="199">
        <v>0</v>
      </c>
      <c r="R137" s="199">
        <f t="shared" si="2"/>
        <v>0</v>
      </c>
      <c r="S137" s="199">
        <v>0</v>
      </c>
      <c r="T137" s="20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156</v>
      </c>
      <c r="AT137" s="201" t="s">
        <v>328</v>
      </c>
      <c r="AU137" s="201" t="s">
        <v>77</v>
      </c>
      <c r="AY137" s="16" t="s">
        <v>137</v>
      </c>
      <c r="BE137" s="202">
        <f t="shared" si="4"/>
        <v>0</v>
      </c>
      <c r="BF137" s="202">
        <f t="shared" si="5"/>
        <v>0</v>
      </c>
      <c r="BG137" s="202">
        <f t="shared" si="6"/>
        <v>0</v>
      </c>
      <c r="BH137" s="202">
        <f t="shared" si="7"/>
        <v>0</v>
      </c>
      <c r="BI137" s="202">
        <f t="shared" si="8"/>
        <v>0</v>
      </c>
      <c r="BJ137" s="16" t="s">
        <v>77</v>
      </c>
      <c r="BK137" s="202">
        <f t="shared" si="9"/>
        <v>0</v>
      </c>
      <c r="BL137" s="16" t="s">
        <v>142</v>
      </c>
      <c r="BM137" s="201" t="s">
        <v>176</v>
      </c>
    </row>
    <row r="138" spans="1:65" s="2" customFormat="1" ht="36">
      <c r="A138" s="33"/>
      <c r="B138" s="34"/>
      <c r="C138" s="189" t="s">
        <v>178</v>
      </c>
      <c r="D138" s="189" t="s">
        <v>138</v>
      </c>
      <c r="E138" s="190" t="s">
        <v>1234</v>
      </c>
      <c r="F138" s="191" t="s">
        <v>1235</v>
      </c>
      <c r="G138" s="192" t="s">
        <v>160</v>
      </c>
      <c r="H138" s="193">
        <v>260</v>
      </c>
      <c r="I138" s="194"/>
      <c r="J138" s="195">
        <f t="shared" si="0"/>
        <v>0</v>
      </c>
      <c r="K138" s="196"/>
      <c r="L138" s="38"/>
      <c r="M138" s="197" t="s">
        <v>1</v>
      </c>
      <c r="N138" s="198" t="s">
        <v>38</v>
      </c>
      <c r="O138" s="70"/>
      <c r="P138" s="199">
        <f t="shared" si="1"/>
        <v>0</v>
      </c>
      <c r="Q138" s="199">
        <v>0</v>
      </c>
      <c r="R138" s="199">
        <f t="shared" si="2"/>
        <v>0</v>
      </c>
      <c r="S138" s="199">
        <v>0</v>
      </c>
      <c r="T138" s="20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1" t="s">
        <v>142</v>
      </c>
      <c r="AT138" s="201" t="s">
        <v>138</v>
      </c>
      <c r="AU138" s="201" t="s">
        <v>77</v>
      </c>
      <c r="AY138" s="16" t="s">
        <v>137</v>
      </c>
      <c r="BE138" s="202">
        <f t="shared" si="4"/>
        <v>0</v>
      </c>
      <c r="BF138" s="202">
        <f t="shared" si="5"/>
        <v>0</v>
      </c>
      <c r="BG138" s="202">
        <f t="shared" si="6"/>
        <v>0</v>
      </c>
      <c r="BH138" s="202">
        <f t="shared" si="7"/>
        <v>0</v>
      </c>
      <c r="BI138" s="202">
        <f t="shared" si="8"/>
        <v>0</v>
      </c>
      <c r="BJ138" s="16" t="s">
        <v>77</v>
      </c>
      <c r="BK138" s="202">
        <f t="shared" si="9"/>
        <v>0</v>
      </c>
      <c r="BL138" s="16" t="s">
        <v>142</v>
      </c>
      <c r="BM138" s="201" t="s">
        <v>181</v>
      </c>
    </row>
    <row r="139" spans="1:65" s="2" customFormat="1" ht="12">
      <c r="A139" s="33"/>
      <c r="B139" s="34"/>
      <c r="C139" s="233" t="s">
        <v>161</v>
      </c>
      <c r="D139" s="233" t="s">
        <v>328</v>
      </c>
      <c r="E139" s="234" t="s">
        <v>1175</v>
      </c>
      <c r="F139" s="235" t="s">
        <v>1236</v>
      </c>
      <c r="G139" s="236" t="s">
        <v>160</v>
      </c>
      <c r="H139" s="237">
        <v>260</v>
      </c>
      <c r="I139" s="238"/>
      <c r="J139" s="239">
        <f t="shared" si="0"/>
        <v>0</v>
      </c>
      <c r="K139" s="240"/>
      <c r="L139" s="241"/>
      <c r="M139" s="242" t="s">
        <v>1</v>
      </c>
      <c r="N139" s="243" t="s">
        <v>38</v>
      </c>
      <c r="O139" s="70"/>
      <c r="P139" s="199">
        <f t="shared" si="1"/>
        <v>0</v>
      </c>
      <c r="Q139" s="199">
        <v>0</v>
      </c>
      <c r="R139" s="199">
        <f t="shared" si="2"/>
        <v>0</v>
      </c>
      <c r="S139" s="199">
        <v>0</v>
      </c>
      <c r="T139" s="20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1" t="s">
        <v>156</v>
      </c>
      <c r="AT139" s="201" t="s">
        <v>328</v>
      </c>
      <c r="AU139" s="201" t="s">
        <v>77</v>
      </c>
      <c r="AY139" s="16" t="s">
        <v>137</v>
      </c>
      <c r="BE139" s="202">
        <f t="shared" si="4"/>
        <v>0</v>
      </c>
      <c r="BF139" s="202">
        <f t="shared" si="5"/>
        <v>0</v>
      </c>
      <c r="BG139" s="202">
        <f t="shared" si="6"/>
        <v>0</v>
      </c>
      <c r="BH139" s="202">
        <f t="shared" si="7"/>
        <v>0</v>
      </c>
      <c r="BI139" s="202">
        <f t="shared" si="8"/>
        <v>0</v>
      </c>
      <c r="BJ139" s="16" t="s">
        <v>77</v>
      </c>
      <c r="BK139" s="202">
        <f t="shared" si="9"/>
        <v>0</v>
      </c>
      <c r="BL139" s="16" t="s">
        <v>142</v>
      </c>
      <c r="BM139" s="201" t="s">
        <v>188</v>
      </c>
    </row>
    <row r="140" spans="1:65" s="2" customFormat="1" ht="36">
      <c r="A140" s="33"/>
      <c r="B140" s="34"/>
      <c r="C140" s="189" t="s">
        <v>189</v>
      </c>
      <c r="D140" s="189" t="s">
        <v>138</v>
      </c>
      <c r="E140" s="190" t="s">
        <v>1237</v>
      </c>
      <c r="F140" s="191" t="s">
        <v>1238</v>
      </c>
      <c r="G140" s="192" t="s">
        <v>160</v>
      </c>
      <c r="H140" s="193">
        <v>36</v>
      </c>
      <c r="I140" s="194"/>
      <c r="J140" s="195">
        <f t="shared" si="0"/>
        <v>0</v>
      </c>
      <c r="K140" s="196"/>
      <c r="L140" s="38"/>
      <c r="M140" s="197" t="s">
        <v>1</v>
      </c>
      <c r="N140" s="198" t="s">
        <v>38</v>
      </c>
      <c r="O140" s="70"/>
      <c r="P140" s="199">
        <f t="shared" si="1"/>
        <v>0</v>
      </c>
      <c r="Q140" s="199">
        <v>0</v>
      </c>
      <c r="R140" s="199">
        <f t="shared" si="2"/>
        <v>0</v>
      </c>
      <c r="S140" s="199">
        <v>0</v>
      </c>
      <c r="T140" s="20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1" t="s">
        <v>142</v>
      </c>
      <c r="AT140" s="201" t="s">
        <v>138</v>
      </c>
      <c r="AU140" s="201" t="s">
        <v>77</v>
      </c>
      <c r="AY140" s="16" t="s">
        <v>137</v>
      </c>
      <c r="BE140" s="202">
        <f t="shared" si="4"/>
        <v>0</v>
      </c>
      <c r="BF140" s="202">
        <f t="shared" si="5"/>
        <v>0</v>
      </c>
      <c r="BG140" s="202">
        <f t="shared" si="6"/>
        <v>0</v>
      </c>
      <c r="BH140" s="202">
        <f t="shared" si="7"/>
        <v>0</v>
      </c>
      <c r="BI140" s="202">
        <f t="shared" si="8"/>
        <v>0</v>
      </c>
      <c r="BJ140" s="16" t="s">
        <v>77</v>
      </c>
      <c r="BK140" s="202">
        <f t="shared" si="9"/>
        <v>0</v>
      </c>
      <c r="BL140" s="16" t="s">
        <v>142</v>
      </c>
      <c r="BM140" s="201" t="s">
        <v>192</v>
      </c>
    </row>
    <row r="141" spans="1:65" s="2" customFormat="1" ht="12">
      <c r="A141" s="33"/>
      <c r="B141" s="34"/>
      <c r="C141" s="233" t="s">
        <v>165</v>
      </c>
      <c r="D141" s="233" t="s">
        <v>328</v>
      </c>
      <c r="E141" s="234" t="s">
        <v>1177</v>
      </c>
      <c r="F141" s="235" t="s">
        <v>1239</v>
      </c>
      <c r="G141" s="236" t="s">
        <v>160</v>
      </c>
      <c r="H141" s="237">
        <v>36</v>
      </c>
      <c r="I141" s="238"/>
      <c r="J141" s="239">
        <f t="shared" si="0"/>
        <v>0</v>
      </c>
      <c r="K141" s="240"/>
      <c r="L141" s="241"/>
      <c r="M141" s="242" t="s">
        <v>1</v>
      </c>
      <c r="N141" s="243" t="s">
        <v>38</v>
      </c>
      <c r="O141" s="70"/>
      <c r="P141" s="199">
        <f t="shared" si="1"/>
        <v>0</v>
      </c>
      <c r="Q141" s="199">
        <v>0</v>
      </c>
      <c r="R141" s="199">
        <f t="shared" si="2"/>
        <v>0</v>
      </c>
      <c r="S141" s="199">
        <v>0</v>
      </c>
      <c r="T141" s="20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1" t="s">
        <v>156</v>
      </c>
      <c r="AT141" s="201" t="s">
        <v>328</v>
      </c>
      <c r="AU141" s="201" t="s">
        <v>77</v>
      </c>
      <c r="AY141" s="16" t="s">
        <v>137</v>
      </c>
      <c r="BE141" s="202">
        <f t="shared" si="4"/>
        <v>0</v>
      </c>
      <c r="BF141" s="202">
        <f t="shared" si="5"/>
        <v>0</v>
      </c>
      <c r="BG141" s="202">
        <f t="shared" si="6"/>
        <v>0</v>
      </c>
      <c r="BH141" s="202">
        <f t="shared" si="7"/>
        <v>0</v>
      </c>
      <c r="BI141" s="202">
        <f t="shared" si="8"/>
        <v>0</v>
      </c>
      <c r="BJ141" s="16" t="s">
        <v>77</v>
      </c>
      <c r="BK141" s="202">
        <f t="shared" si="9"/>
        <v>0</v>
      </c>
      <c r="BL141" s="16" t="s">
        <v>142</v>
      </c>
      <c r="BM141" s="201" t="s">
        <v>195</v>
      </c>
    </row>
    <row r="142" spans="1:65" s="2" customFormat="1" ht="36">
      <c r="A142" s="33"/>
      <c r="B142" s="34"/>
      <c r="C142" s="189" t="s">
        <v>198</v>
      </c>
      <c r="D142" s="189" t="s">
        <v>138</v>
      </c>
      <c r="E142" s="190" t="s">
        <v>1240</v>
      </c>
      <c r="F142" s="191" t="s">
        <v>1241</v>
      </c>
      <c r="G142" s="192" t="s">
        <v>160</v>
      </c>
      <c r="H142" s="193">
        <v>24</v>
      </c>
      <c r="I142" s="194"/>
      <c r="J142" s="195">
        <f t="shared" si="0"/>
        <v>0</v>
      </c>
      <c r="K142" s="196"/>
      <c r="L142" s="38"/>
      <c r="M142" s="197" t="s">
        <v>1</v>
      </c>
      <c r="N142" s="198" t="s">
        <v>38</v>
      </c>
      <c r="O142" s="70"/>
      <c r="P142" s="199">
        <f t="shared" si="1"/>
        <v>0</v>
      </c>
      <c r="Q142" s="199">
        <v>0</v>
      </c>
      <c r="R142" s="199">
        <f t="shared" si="2"/>
        <v>0</v>
      </c>
      <c r="S142" s="199">
        <v>0</v>
      </c>
      <c r="T142" s="20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1" t="s">
        <v>142</v>
      </c>
      <c r="AT142" s="201" t="s">
        <v>138</v>
      </c>
      <c r="AU142" s="201" t="s">
        <v>77</v>
      </c>
      <c r="AY142" s="16" t="s">
        <v>137</v>
      </c>
      <c r="BE142" s="202">
        <f t="shared" si="4"/>
        <v>0</v>
      </c>
      <c r="BF142" s="202">
        <f t="shared" si="5"/>
        <v>0</v>
      </c>
      <c r="BG142" s="202">
        <f t="shared" si="6"/>
        <v>0</v>
      </c>
      <c r="BH142" s="202">
        <f t="shared" si="7"/>
        <v>0</v>
      </c>
      <c r="BI142" s="202">
        <f t="shared" si="8"/>
        <v>0</v>
      </c>
      <c r="BJ142" s="16" t="s">
        <v>77</v>
      </c>
      <c r="BK142" s="202">
        <f t="shared" si="9"/>
        <v>0</v>
      </c>
      <c r="BL142" s="16" t="s">
        <v>142</v>
      </c>
      <c r="BM142" s="201" t="s">
        <v>202</v>
      </c>
    </row>
    <row r="143" spans="1:65" s="2" customFormat="1" ht="12">
      <c r="A143" s="33"/>
      <c r="B143" s="34"/>
      <c r="C143" s="233" t="s">
        <v>172</v>
      </c>
      <c r="D143" s="233" t="s">
        <v>328</v>
      </c>
      <c r="E143" s="234" t="s">
        <v>1181</v>
      </c>
      <c r="F143" s="235" t="s">
        <v>1242</v>
      </c>
      <c r="G143" s="236" t="s">
        <v>160</v>
      </c>
      <c r="H143" s="237">
        <v>24</v>
      </c>
      <c r="I143" s="238"/>
      <c r="J143" s="239">
        <f t="shared" si="0"/>
        <v>0</v>
      </c>
      <c r="K143" s="240"/>
      <c r="L143" s="241"/>
      <c r="M143" s="242" t="s">
        <v>1</v>
      </c>
      <c r="N143" s="243" t="s">
        <v>38</v>
      </c>
      <c r="O143" s="70"/>
      <c r="P143" s="199">
        <f t="shared" si="1"/>
        <v>0</v>
      </c>
      <c r="Q143" s="199">
        <v>0</v>
      </c>
      <c r="R143" s="199">
        <f t="shared" si="2"/>
        <v>0</v>
      </c>
      <c r="S143" s="199">
        <v>0</v>
      </c>
      <c r="T143" s="20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1" t="s">
        <v>156</v>
      </c>
      <c r="AT143" s="201" t="s">
        <v>328</v>
      </c>
      <c r="AU143" s="201" t="s">
        <v>77</v>
      </c>
      <c r="AY143" s="16" t="s">
        <v>137</v>
      </c>
      <c r="BE143" s="202">
        <f t="shared" si="4"/>
        <v>0</v>
      </c>
      <c r="BF143" s="202">
        <f t="shared" si="5"/>
        <v>0</v>
      </c>
      <c r="BG143" s="202">
        <f t="shared" si="6"/>
        <v>0</v>
      </c>
      <c r="BH143" s="202">
        <f t="shared" si="7"/>
        <v>0</v>
      </c>
      <c r="BI143" s="202">
        <f t="shared" si="8"/>
        <v>0</v>
      </c>
      <c r="BJ143" s="16" t="s">
        <v>77</v>
      </c>
      <c r="BK143" s="202">
        <f t="shared" si="9"/>
        <v>0</v>
      </c>
      <c r="BL143" s="16" t="s">
        <v>142</v>
      </c>
      <c r="BM143" s="201" t="s">
        <v>205</v>
      </c>
    </row>
    <row r="144" spans="1:65" s="2" customFormat="1" ht="24">
      <c r="A144" s="33"/>
      <c r="B144" s="34"/>
      <c r="C144" s="189" t="s">
        <v>8</v>
      </c>
      <c r="D144" s="189" t="s">
        <v>138</v>
      </c>
      <c r="E144" s="190" t="s">
        <v>1243</v>
      </c>
      <c r="F144" s="191" t="s">
        <v>1244</v>
      </c>
      <c r="G144" s="192" t="s">
        <v>201</v>
      </c>
      <c r="H144" s="193">
        <v>12</v>
      </c>
      <c r="I144" s="194"/>
      <c r="J144" s="195">
        <f t="shared" si="0"/>
        <v>0</v>
      </c>
      <c r="K144" s="196"/>
      <c r="L144" s="38"/>
      <c r="M144" s="197" t="s">
        <v>1</v>
      </c>
      <c r="N144" s="198" t="s">
        <v>38</v>
      </c>
      <c r="O144" s="70"/>
      <c r="P144" s="199">
        <f t="shared" si="1"/>
        <v>0</v>
      </c>
      <c r="Q144" s="199">
        <v>0</v>
      </c>
      <c r="R144" s="199">
        <f t="shared" si="2"/>
        <v>0</v>
      </c>
      <c r="S144" s="199">
        <v>0</v>
      </c>
      <c r="T144" s="200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1" t="s">
        <v>142</v>
      </c>
      <c r="AT144" s="201" t="s">
        <v>138</v>
      </c>
      <c r="AU144" s="201" t="s">
        <v>77</v>
      </c>
      <c r="AY144" s="16" t="s">
        <v>137</v>
      </c>
      <c r="BE144" s="202">
        <f t="shared" si="4"/>
        <v>0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16" t="s">
        <v>77</v>
      </c>
      <c r="BK144" s="202">
        <f t="shared" si="9"/>
        <v>0</v>
      </c>
      <c r="BL144" s="16" t="s">
        <v>142</v>
      </c>
      <c r="BM144" s="201" t="s">
        <v>211</v>
      </c>
    </row>
    <row r="145" spans="1:65" s="2" customFormat="1" ht="12">
      <c r="A145" s="33"/>
      <c r="B145" s="34"/>
      <c r="C145" s="233" t="s">
        <v>176</v>
      </c>
      <c r="D145" s="233" t="s">
        <v>328</v>
      </c>
      <c r="E145" s="234" t="s">
        <v>1183</v>
      </c>
      <c r="F145" s="235" t="s">
        <v>1245</v>
      </c>
      <c r="G145" s="236" t="s">
        <v>201</v>
      </c>
      <c r="H145" s="237">
        <v>12</v>
      </c>
      <c r="I145" s="238"/>
      <c r="J145" s="239">
        <f t="shared" si="0"/>
        <v>0</v>
      </c>
      <c r="K145" s="240"/>
      <c r="L145" s="241"/>
      <c r="M145" s="242" t="s">
        <v>1</v>
      </c>
      <c r="N145" s="243" t="s">
        <v>38</v>
      </c>
      <c r="O145" s="70"/>
      <c r="P145" s="199">
        <f t="shared" si="1"/>
        <v>0</v>
      </c>
      <c r="Q145" s="199">
        <v>0</v>
      </c>
      <c r="R145" s="199">
        <f t="shared" si="2"/>
        <v>0</v>
      </c>
      <c r="S145" s="199">
        <v>0</v>
      </c>
      <c r="T145" s="20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1" t="s">
        <v>156</v>
      </c>
      <c r="AT145" s="201" t="s">
        <v>328</v>
      </c>
      <c r="AU145" s="201" t="s">
        <v>77</v>
      </c>
      <c r="AY145" s="16" t="s">
        <v>137</v>
      </c>
      <c r="BE145" s="202">
        <f t="shared" si="4"/>
        <v>0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16" t="s">
        <v>77</v>
      </c>
      <c r="BK145" s="202">
        <f t="shared" si="9"/>
        <v>0</v>
      </c>
      <c r="BL145" s="16" t="s">
        <v>142</v>
      </c>
      <c r="BM145" s="201" t="s">
        <v>216</v>
      </c>
    </row>
    <row r="146" spans="1:65" s="2" customFormat="1" ht="24">
      <c r="A146" s="33"/>
      <c r="B146" s="34"/>
      <c r="C146" s="189" t="s">
        <v>217</v>
      </c>
      <c r="D146" s="189" t="s">
        <v>138</v>
      </c>
      <c r="E146" s="190" t="s">
        <v>1246</v>
      </c>
      <c r="F146" s="191" t="s">
        <v>1247</v>
      </c>
      <c r="G146" s="192" t="s">
        <v>201</v>
      </c>
      <c r="H146" s="193">
        <v>30</v>
      </c>
      <c r="I146" s="194"/>
      <c r="J146" s="195">
        <f t="shared" si="0"/>
        <v>0</v>
      </c>
      <c r="K146" s="196"/>
      <c r="L146" s="38"/>
      <c r="M146" s="197" t="s">
        <v>1</v>
      </c>
      <c r="N146" s="198" t="s">
        <v>38</v>
      </c>
      <c r="O146" s="70"/>
      <c r="P146" s="199">
        <f t="shared" si="1"/>
        <v>0</v>
      </c>
      <c r="Q146" s="199">
        <v>0</v>
      </c>
      <c r="R146" s="199">
        <f t="shared" si="2"/>
        <v>0</v>
      </c>
      <c r="S146" s="199">
        <v>0</v>
      </c>
      <c r="T146" s="200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142</v>
      </c>
      <c r="AT146" s="201" t="s">
        <v>138</v>
      </c>
      <c r="AU146" s="201" t="s">
        <v>77</v>
      </c>
      <c r="AY146" s="16" t="s">
        <v>137</v>
      </c>
      <c r="BE146" s="202">
        <f t="shared" si="4"/>
        <v>0</v>
      </c>
      <c r="BF146" s="202">
        <f t="shared" si="5"/>
        <v>0</v>
      </c>
      <c r="BG146" s="202">
        <f t="shared" si="6"/>
        <v>0</v>
      </c>
      <c r="BH146" s="202">
        <f t="shared" si="7"/>
        <v>0</v>
      </c>
      <c r="BI146" s="202">
        <f t="shared" si="8"/>
        <v>0</v>
      </c>
      <c r="BJ146" s="16" t="s">
        <v>77</v>
      </c>
      <c r="BK146" s="202">
        <f t="shared" si="9"/>
        <v>0</v>
      </c>
      <c r="BL146" s="16" t="s">
        <v>142</v>
      </c>
      <c r="BM146" s="201" t="s">
        <v>220</v>
      </c>
    </row>
    <row r="147" spans="1:65" s="2" customFormat="1" ht="12">
      <c r="A147" s="33"/>
      <c r="B147" s="34"/>
      <c r="C147" s="233" t="s">
        <v>181</v>
      </c>
      <c r="D147" s="233" t="s">
        <v>328</v>
      </c>
      <c r="E147" s="234" t="s">
        <v>1185</v>
      </c>
      <c r="F147" s="235" t="s">
        <v>1248</v>
      </c>
      <c r="G147" s="236" t="s">
        <v>201</v>
      </c>
      <c r="H147" s="237">
        <v>30</v>
      </c>
      <c r="I147" s="238"/>
      <c r="J147" s="239">
        <f t="shared" si="0"/>
        <v>0</v>
      </c>
      <c r="K147" s="240"/>
      <c r="L147" s="241"/>
      <c r="M147" s="242" t="s">
        <v>1</v>
      </c>
      <c r="N147" s="243" t="s">
        <v>38</v>
      </c>
      <c r="O147" s="70"/>
      <c r="P147" s="199">
        <f t="shared" si="1"/>
        <v>0</v>
      </c>
      <c r="Q147" s="199">
        <v>0</v>
      </c>
      <c r="R147" s="199">
        <f t="shared" si="2"/>
        <v>0</v>
      </c>
      <c r="S147" s="199">
        <v>0</v>
      </c>
      <c r="T147" s="200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1" t="s">
        <v>156</v>
      </c>
      <c r="AT147" s="201" t="s">
        <v>328</v>
      </c>
      <c r="AU147" s="201" t="s">
        <v>77</v>
      </c>
      <c r="AY147" s="16" t="s">
        <v>137</v>
      </c>
      <c r="BE147" s="202">
        <f t="shared" si="4"/>
        <v>0</v>
      </c>
      <c r="BF147" s="202">
        <f t="shared" si="5"/>
        <v>0</v>
      </c>
      <c r="BG147" s="202">
        <f t="shared" si="6"/>
        <v>0</v>
      </c>
      <c r="BH147" s="202">
        <f t="shared" si="7"/>
        <v>0</v>
      </c>
      <c r="BI147" s="202">
        <f t="shared" si="8"/>
        <v>0</v>
      </c>
      <c r="BJ147" s="16" t="s">
        <v>77</v>
      </c>
      <c r="BK147" s="202">
        <f t="shared" si="9"/>
        <v>0</v>
      </c>
      <c r="BL147" s="16" t="s">
        <v>142</v>
      </c>
      <c r="BM147" s="201" t="s">
        <v>223</v>
      </c>
    </row>
    <row r="148" spans="1:65" s="2" customFormat="1" ht="24">
      <c r="A148" s="33"/>
      <c r="B148" s="34"/>
      <c r="C148" s="189" t="s">
        <v>225</v>
      </c>
      <c r="D148" s="189" t="s">
        <v>138</v>
      </c>
      <c r="E148" s="190" t="s">
        <v>1249</v>
      </c>
      <c r="F148" s="191" t="s">
        <v>1250</v>
      </c>
      <c r="G148" s="192" t="s">
        <v>201</v>
      </c>
      <c r="H148" s="193">
        <v>1</v>
      </c>
      <c r="I148" s="194"/>
      <c r="J148" s="195">
        <f t="shared" si="0"/>
        <v>0</v>
      </c>
      <c r="K148" s="196"/>
      <c r="L148" s="38"/>
      <c r="M148" s="197" t="s">
        <v>1</v>
      </c>
      <c r="N148" s="198" t="s">
        <v>38</v>
      </c>
      <c r="O148" s="70"/>
      <c r="P148" s="199">
        <f t="shared" si="1"/>
        <v>0</v>
      </c>
      <c r="Q148" s="199">
        <v>0</v>
      </c>
      <c r="R148" s="199">
        <f t="shared" si="2"/>
        <v>0</v>
      </c>
      <c r="S148" s="199">
        <v>0</v>
      </c>
      <c r="T148" s="200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1" t="s">
        <v>142</v>
      </c>
      <c r="AT148" s="201" t="s">
        <v>138</v>
      </c>
      <c r="AU148" s="201" t="s">
        <v>77</v>
      </c>
      <c r="AY148" s="16" t="s">
        <v>137</v>
      </c>
      <c r="BE148" s="202">
        <f t="shared" si="4"/>
        <v>0</v>
      </c>
      <c r="BF148" s="202">
        <f t="shared" si="5"/>
        <v>0</v>
      </c>
      <c r="BG148" s="202">
        <f t="shared" si="6"/>
        <v>0</v>
      </c>
      <c r="BH148" s="202">
        <f t="shared" si="7"/>
        <v>0</v>
      </c>
      <c r="BI148" s="202">
        <f t="shared" si="8"/>
        <v>0</v>
      </c>
      <c r="BJ148" s="16" t="s">
        <v>77</v>
      </c>
      <c r="BK148" s="202">
        <f t="shared" si="9"/>
        <v>0</v>
      </c>
      <c r="BL148" s="16" t="s">
        <v>142</v>
      </c>
      <c r="BM148" s="201" t="s">
        <v>228</v>
      </c>
    </row>
    <row r="149" spans="1:65" s="2" customFormat="1" ht="12">
      <c r="A149" s="33"/>
      <c r="B149" s="34"/>
      <c r="C149" s="233" t="s">
        <v>188</v>
      </c>
      <c r="D149" s="233" t="s">
        <v>328</v>
      </c>
      <c r="E149" s="234" t="s">
        <v>1189</v>
      </c>
      <c r="F149" s="235" t="s">
        <v>1251</v>
      </c>
      <c r="G149" s="236" t="s">
        <v>1137</v>
      </c>
      <c r="H149" s="237">
        <v>1</v>
      </c>
      <c r="I149" s="238"/>
      <c r="J149" s="239">
        <f t="shared" si="0"/>
        <v>0</v>
      </c>
      <c r="K149" s="240"/>
      <c r="L149" s="241"/>
      <c r="M149" s="242" t="s">
        <v>1</v>
      </c>
      <c r="N149" s="243" t="s">
        <v>38</v>
      </c>
      <c r="O149" s="70"/>
      <c r="P149" s="199">
        <f t="shared" si="1"/>
        <v>0</v>
      </c>
      <c r="Q149" s="199">
        <v>0</v>
      </c>
      <c r="R149" s="199">
        <f t="shared" si="2"/>
        <v>0</v>
      </c>
      <c r="S149" s="199">
        <v>0</v>
      </c>
      <c r="T149" s="200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1" t="s">
        <v>156</v>
      </c>
      <c r="AT149" s="201" t="s">
        <v>328</v>
      </c>
      <c r="AU149" s="201" t="s">
        <v>77</v>
      </c>
      <c r="AY149" s="16" t="s">
        <v>137</v>
      </c>
      <c r="BE149" s="202">
        <f t="shared" si="4"/>
        <v>0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6" t="s">
        <v>77</v>
      </c>
      <c r="BK149" s="202">
        <f t="shared" si="9"/>
        <v>0</v>
      </c>
      <c r="BL149" s="16" t="s">
        <v>142</v>
      </c>
      <c r="BM149" s="201" t="s">
        <v>231</v>
      </c>
    </row>
    <row r="150" spans="1:65" s="2" customFormat="1" ht="12">
      <c r="A150" s="33"/>
      <c r="B150" s="34"/>
      <c r="C150" s="189" t="s">
        <v>7</v>
      </c>
      <c r="D150" s="189" t="s">
        <v>138</v>
      </c>
      <c r="E150" s="190" t="s">
        <v>1175</v>
      </c>
      <c r="F150" s="191" t="s">
        <v>1252</v>
      </c>
      <c r="G150" s="192" t="s">
        <v>1137</v>
      </c>
      <c r="H150" s="193">
        <v>1</v>
      </c>
      <c r="I150" s="194"/>
      <c r="J150" s="195">
        <f t="shared" si="0"/>
        <v>0</v>
      </c>
      <c r="K150" s="196"/>
      <c r="L150" s="38"/>
      <c r="M150" s="197" t="s">
        <v>1</v>
      </c>
      <c r="N150" s="198" t="s">
        <v>38</v>
      </c>
      <c r="O150" s="70"/>
      <c r="P150" s="199">
        <f t="shared" si="1"/>
        <v>0</v>
      </c>
      <c r="Q150" s="199">
        <v>0</v>
      </c>
      <c r="R150" s="199">
        <f t="shared" si="2"/>
        <v>0</v>
      </c>
      <c r="S150" s="199">
        <v>0</v>
      </c>
      <c r="T150" s="200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1" t="s">
        <v>142</v>
      </c>
      <c r="AT150" s="201" t="s">
        <v>138</v>
      </c>
      <c r="AU150" s="201" t="s">
        <v>77</v>
      </c>
      <c r="AY150" s="16" t="s">
        <v>137</v>
      </c>
      <c r="BE150" s="202">
        <f t="shared" si="4"/>
        <v>0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6" t="s">
        <v>77</v>
      </c>
      <c r="BK150" s="202">
        <f t="shared" si="9"/>
        <v>0</v>
      </c>
      <c r="BL150" s="16" t="s">
        <v>142</v>
      </c>
      <c r="BM150" s="201" t="s">
        <v>234</v>
      </c>
    </row>
    <row r="151" spans="1:65" s="2" customFormat="1" ht="24">
      <c r="A151" s="33"/>
      <c r="B151" s="34"/>
      <c r="C151" s="189" t="s">
        <v>192</v>
      </c>
      <c r="D151" s="189" t="s">
        <v>138</v>
      </c>
      <c r="E151" s="190" t="s">
        <v>1253</v>
      </c>
      <c r="F151" s="191" t="s">
        <v>1254</v>
      </c>
      <c r="G151" s="192" t="s">
        <v>201</v>
      </c>
      <c r="H151" s="193">
        <v>8</v>
      </c>
      <c r="I151" s="194"/>
      <c r="J151" s="195">
        <f t="shared" si="0"/>
        <v>0</v>
      </c>
      <c r="K151" s="196"/>
      <c r="L151" s="38"/>
      <c r="M151" s="197" t="s">
        <v>1</v>
      </c>
      <c r="N151" s="198" t="s">
        <v>38</v>
      </c>
      <c r="O151" s="70"/>
      <c r="P151" s="199">
        <f t="shared" si="1"/>
        <v>0</v>
      </c>
      <c r="Q151" s="199">
        <v>0</v>
      </c>
      <c r="R151" s="199">
        <f t="shared" si="2"/>
        <v>0</v>
      </c>
      <c r="S151" s="199">
        <v>0</v>
      </c>
      <c r="T151" s="200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1" t="s">
        <v>142</v>
      </c>
      <c r="AT151" s="201" t="s">
        <v>138</v>
      </c>
      <c r="AU151" s="201" t="s">
        <v>77</v>
      </c>
      <c r="AY151" s="16" t="s">
        <v>137</v>
      </c>
      <c r="BE151" s="202">
        <f t="shared" si="4"/>
        <v>0</v>
      </c>
      <c r="BF151" s="202">
        <f t="shared" si="5"/>
        <v>0</v>
      </c>
      <c r="BG151" s="202">
        <f t="shared" si="6"/>
        <v>0</v>
      </c>
      <c r="BH151" s="202">
        <f t="shared" si="7"/>
        <v>0</v>
      </c>
      <c r="BI151" s="202">
        <f t="shared" si="8"/>
        <v>0</v>
      </c>
      <c r="BJ151" s="16" t="s">
        <v>77</v>
      </c>
      <c r="BK151" s="202">
        <f t="shared" si="9"/>
        <v>0</v>
      </c>
      <c r="BL151" s="16" t="s">
        <v>142</v>
      </c>
      <c r="BM151" s="201" t="s">
        <v>239</v>
      </c>
    </row>
    <row r="152" spans="1:65" s="2" customFormat="1" ht="12">
      <c r="A152" s="33"/>
      <c r="B152" s="34"/>
      <c r="C152" s="233" t="s">
        <v>240</v>
      </c>
      <c r="D152" s="233" t="s">
        <v>328</v>
      </c>
      <c r="E152" s="234" t="s">
        <v>1195</v>
      </c>
      <c r="F152" s="235" t="s">
        <v>1255</v>
      </c>
      <c r="G152" s="236" t="s">
        <v>201</v>
      </c>
      <c r="H152" s="237">
        <v>8</v>
      </c>
      <c r="I152" s="238"/>
      <c r="J152" s="239">
        <f t="shared" si="0"/>
        <v>0</v>
      </c>
      <c r="K152" s="240"/>
      <c r="L152" s="241"/>
      <c r="M152" s="242" t="s">
        <v>1</v>
      </c>
      <c r="N152" s="243" t="s">
        <v>38</v>
      </c>
      <c r="O152" s="70"/>
      <c r="P152" s="199">
        <f t="shared" si="1"/>
        <v>0</v>
      </c>
      <c r="Q152" s="199">
        <v>0</v>
      </c>
      <c r="R152" s="199">
        <f t="shared" si="2"/>
        <v>0</v>
      </c>
      <c r="S152" s="199">
        <v>0</v>
      </c>
      <c r="T152" s="200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1" t="s">
        <v>156</v>
      </c>
      <c r="AT152" s="201" t="s">
        <v>328</v>
      </c>
      <c r="AU152" s="201" t="s">
        <v>77</v>
      </c>
      <c r="AY152" s="16" t="s">
        <v>137</v>
      </c>
      <c r="BE152" s="202">
        <f t="shared" si="4"/>
        <v>0</v>
      </c>
      <c r="BF152" s="202">
        <f t="shared" si="5"/>
        <v>0</v>
      </c>
      <c r="BG152" s="202">
        <f t="shared" si="6"/>
        <v>0</v>
      </c>
      <c r="BH152" s="202">
        <f t="shared" si="7"/>
        <v>0</v>
      </c>
      <c r="BI152" s="202">
        <f t="shared" si="8"/>
        <v>0</v>
      </c>
      <c r="BJ152" s="16" t="s">
        <v>77</v>
      </c>
      <c r="BK152" s="202">
        <f t="shared" si="9"/>
        <v>0</v>
      </c>
      <c r="BL152" s="16" t="s">
        <v>142</v>
      </c>
      <c r="BM152" s="201" t="s">
        <v>243</v>
      </c>
    </row>
    <row r="153" spans="1:65" s="2" customFormat="1" ht="24">
      <c r="A153" s="33"/>
      <c r="B153" s="34"/>
      <c r="C153" s="189" t="s">
        <v>195</v>
      </c>
      <c r="D153" s="189" t="s">
        <v>138</v>
      </c>
      <c r="E153" s="190" t="s">
        <v>1256</v>
      </c>
      <c r="F153" s="191" t="s">
        <v>1257</v>
      </c>
      <c r="G153" s="192" t="s">
        <v>201</v>
      </c>
      <c r="H153" s="193">
        <v>1</v>
      </c>
      <c r="I153" s="194"/>
      <c r="J153" s="195">
        <f t="shared" si="0"/>
        <v>0</v>
      </c>
      <c r="K153" s="196"/>
      <c r="L153" s="38"/>
      <c r="M153" s="197" t="s">
        <v>1</v>
      </c>
      <c r="N153" s="198" t="s">
        <v>38</v>
      </c>
      <c r="O153" s="70"/>
      <c r="P153" s="199">
        <f t="shared" si="1"/>
        <v>0</v>
      </c>
      <c r="Q153" s="199">
        <v>0</v>
      </c>
      <c r="R153" s="199">
        <f t="shared" si="2"/>
        <v>0</v>
      </c>
      <c r="S153" s="199">
        <v>0</v>
      </c>
      <c r="T153" s="200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1" t="s">
        <v>142</v>
      </c>
      <c r="AT153" s="201" t="s">
        <v>138</v>
      </c>
      <c r="AU153" s="201" t="s">
        <v>77</v>
      </c>
      <c r="AY153" s="16" t="s">
        <v>137</v>
      </c>
      <c r="BE153" s="202">
        <f t="shared" si="4"/>
        <v>0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16" t="s">
        <v>77</v>
      </c>
      <c r="BK153" s="202">
        <f t="shared" si="9"/>
        <v>0</v>
      </c>
      <c r="BL153" s="16" t="s">
        <v>142</v>
      </c>
      <c r="BM153" s="201" t="s">
        <v>248</v>
      </c>
    </row>
    <row r="154" spans="1:65" s="2" customFormat="1" ht="12">
      <c r="A154" s="33"/>
      <c r="B154" s="34"/>
      <c r="C154" s="233" t="s">
        <v>249</v>
      </c>
      <c r="D154" s="233" t="s">
        <v>328</v>
      </c>
      <c r="E154" s="234" t="s">
        <v>1199</v>
      </c>
      <c r="F154" s="235" t="s">
        <v>1258</v>
      </c>
      <c r="G154" s="236" t="s">
        <v>201</v>
      </c>
      <c r="H154" s="237">
        <v>1</v>
      </c>
      <c r="I154" s="238"/>
      <c r="J154" s="239">
        <f t="shared" si="0"/>
        <v>0</v>
      </c>
      <c r="K154" s="240"/>
      <c r="L154" s="241"/>
      <c r="M154" s="242" t="s">
        <v>1</v>
      </c>
      <c r="N154" s="243" t="s">
        <v>38</v>
      </c>
      <c r="O154" s="70"/>
      <c r="P154" s="199">
        <f t="shared" si="1"/>
        <v>0</v>
      </c>
      <c r="Q154" s="199">
        <v>0</v>
      </c>
      <c r="R154" s="199">
        <f t="shared" si="2"/>
        <v>0</v>
      </c>
      <c r="S154" s="199">
        <v>0</v>
      </c>
      <c r="T154" s="200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1" t="s">
        <v>156</v>
      </c>
      <c r="AT154" s="201" t="s">
        <v>328</v>
      </c>
      <c r="AU154" s="201" t="s">
        <v>77</v>
      </c>
      <c r="AY154" s="16" t="s">
        <v>137</v>
      </c>
      <c r="BE154" s="202">
        <f t="shared" si="4"/>
        <v>0</v>
      </c>
      <c r="BF154" s="202">
        <f t="shared" si="5"/>
        <v>0</v>
      </c>
      <c r="BG154" s="202">
        <f t="shared" si="6"/>
        <v>0</v>
      </c>
      <c r="BH154" s="202">
        <f t="shared" si="7"/>
        <v>0</v>
      </c>
      <c r="BI154" s="202">
        <f t="shared" si="8"/>
        <v>0</v>
      </c>
      <c r="BJ154" s="16" t="s">
        <v>77</v>
      </c>
      <c r="BK154" s="202">
        <f t="shared" si="9"/>
        <v>0</v>
      </c>
      <c r="BL154" s="16" t="s">
        <v>142</v>
      </c>
      <c r="BM154" s="201" t="s">
        <v>252</v>
      </c>
    </row>
    <row r="155" spans="1:65" s="2" customFormat="1" ht="24">
      <c r="A155" s="33"/>
      <c r="B155" s="34"/>
      <c r="C155" s="189" t="s">
        <v>202</v>
      </c>
      <c r="D155" s="189" t="s">
        <v>138</v>
      </c>
      <c r="E155" s="190" t="s">
        <v>1259</v>
      </c>
      <c r="F155" s="191" t="s">
        <v>1260</v>
      </c>
      <c r="G155" s="192" t="s">
        <v>201</v>
      </c>
      <c r="H155" s="193">
        <v>3</v>
      </c>
      <c r="I155" s="194"/>
      <c r="J155" s="195">
        <f t="shared" si="0"/>
        <v>0</v>
      </c>
      <c r="K155" s="196"/>
      <c r="L155" s="38"/>
      <c r="M155" s="197" t="s">
        <v>1</v>
      </c>
      <c r="N155" s="198" t="s">
        <v>38</v>
      </c>
      <c r="O155" s="70"/>
      <c r="P155" s="199">
        <f t="shared" si="1"/>
        <v>0</v>
      </c>
      <c r="Q155" s="199">
        <v>0</v>
      </c>
      <c r="R155" s="199">
        <f t="shared" si="2"/>
        <v>0</v>
      </c>
      <c r="S155" s="199">
        <v>0</v>
      </c>
      <c r="T155" s="200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1" t="s">
        <v>142</v>
      </c>
      <c r="AT155" s="201" t="s">
        <v>138</v>
      </c>
      <c r="AU155" s="201" t="s">
        <v>77</v>
      </c>
      <c r="AY155" s="16" t="s">
        <v>137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16" t="s">
        <v>77</v>
      </c>
      <c r="BK155" s="202">
        <f t="shared" si="9"/>
        <v>0</v>
      </c>
      <c r="BL155" s="16" t="s">
        <v>142</v>
      </c>
      <c r="BM155" s="201" t="s">
        <v>255</v>
      </c>
    </row>
    <row r="156" spans="1:65" s="2" customFormat="1" ht="12">
      <c r="A156" s="33"/>
      <c r="B156" s="34"/>
      <c r="C156" s="233" t="s">
        <v>256</v>
      </c>
      <c r="D156" s="233" t="s">
        <v>328</v>
      </c>
      <c r="E156" s="234" t="s">
        <v>1203</v>
      </c>
      <c r="F156" s="235" t="s">
        <v>1261</v>
      </c>
      <c r="G156" s="236" t="s">
        <v>201</v>
      </c>
      <c r="H156" s="237">
        <v>3</v>
      </c>
      <c r="I156" s="238"/>
      <c r="J156" s="239">
        <f t="shared" si="0"/>
        <v>0</v>
      </c>
      <c r="K156" s="240"/>
      <c r="L156" s="241"/>
      <c r="M156" s="242" t="s">
        <v>1</v>
      </c>
      <c r="N156" s="243" t="s">
        <v>38</v>
      </c>
      <c r="O156" s="70"/>
      <c r="P156" s="199">
        <f t="shared" si="1"/>
        <v>0</v>
      </c>
      <c r="Q156" s="199">
        <v>0</v>
      </c>
      <c r="R156" s="199">
        <f t="shared" si="2"/>
        <v>0</v>
      </c>
      <c r="S156" s="199">
        <v>0</v>
      </c>
      <c r="T156" s="200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1" t="s">
        <v>156</v>
      </c>
      <c r="AT156" s="201" t="s">
        <v>328</v>
      </c>
      <c r="AU156" s="201" t="s">
        <v>77</v>
      </c>
      <c r="AY156" s="16" t="s">
        <v>137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16" t="s">
        <v>77</v>
      </c>
      <c r="BK156" s="202">
        <f t="shared" si="9"/>
        <v>0</v>
      </c>
      <c r="BL156" s="16" t="s">
        <v>142</v>
      </c>
      <c r="BM156" s="201" t="s">
        <v>259</v>
      </c>
    </row>
    <row r="157" spans="1:65" s="2" customFormat="1" ht="24">
      <c r="A157" s="33"/>
      <c r="B157" s="34"/>
      <c r="C157" s="189" t="s">
        <v>205</v>
      </c>
      <c r="D157" s="189" t="s">
        <v>138</v>
      </c>
      <c r="E157" s="190" t="s">
        <v>1262</v>
      </c>
      <c r="F157" s="191" t="s">
        <v>1263</v>
      </c>
      <c r="G157" s="192" t="s">
        <v>201</v>
      </c>
      <c r="H157" s="193">
        <v>2</v>
      </c>
      <c r="I157" s="194"/>
      <c r="J157" s="195">
        <f t="shared" si="0"/>
        <v>0</v>
      </c>
      <c r="K157" s="196"/>
      <c r="L157" s="38"/>
      <c r="M157" s="197" t="s">
        <v>1</v>
      </c>
      <c r="N157" s="198" t="s">
        <v>38</v>
      </c>
      <c r="O157" s="70"/>
      <c r="P157" s="199">
        <f t="shared" si="1"/>
        <v>0</v>
      </c>
      <c r="Q157" s="199">
        <v>0</v>
      </c>
      <c r="R157" s="199">
        <f t="shared" si="2"/>
        <v>0</v>
      </c>
      <c r="S157" s="199">
        <v>0</v>
      </c>
      <c r="T157" s="200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1" t="s">
        <v>142</v>
      </c>
      <c r="AT157" s="201" t="s">
        <v>138</v>
      </c>
      <c r="AU157" s="201" t="s">
        <v>77</v>
      </c>
      <c r="AY157" s="16" t="s">
        <v>137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6" t="s">
        <v>77</v>
      </c>
      <c r="BK157" s="202">
        <f t="shared" si="9"/>
        <v>0</v>
      </c>
      <c r="BL157" s="16" t="s">
        <v>142</v>
      </c>
      <c r="BM157" s="201" t="s">
        <v>262</v>
      </c>
    </row>
    <row r="158" spans="1:65" s="2" customFormat="1" ht="12">
      <c r="A158" s="33"/>
      <c r="B158" s="34"/>
      <c r="C158" s="233" t="s">
        <v>264</v>
      </c>
      <c r="D158" s="233" t="s">
        <v>328</v>
      </c>
      <c r="E158" s="234" t="s">
        <v>1205</v>
      </c>
      <c r="F158" s="235" t="s">
        <v>1264</v>
      </c>
      <c r="G158" s="236" t="s">
        <v>201</v>
      </c>
      <c r="H158" s="237">
        <v>2</v>
      </c>
      <c r="I158" s="238"/>
      <c r="J158" s="239">
        <f t="shared" si="0"/>
        <v>0</v>
      </c>
      <c r="K158" s="240"/>
      <c r="L158" s="241"/>
      <c r="M158" s="242" t="s">
        <v>1</v>
      </c>
      <c r="N158" s="243" t="s">
        <v>38</v>
      </c>
      <c r="O158" s="70"/>
      <c r="P158" s="199">
        <f t="shared" si="1"/>
        <v>0</v>
      </c>
      <c r="Q158" s="199">
        <v>0</v>
      </c>
      <c r="R158" s="199">
        <f t="shared" si="2"/>
        <v>0</v>
      </c>
      <c r="S158" s="199">
        <v>0</v>
      </c>
      <c r="T158" s="200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1" t="s">
        <v>156</v>
      </c>
      <c r="AT158" s="201" t="s">
        <v>328</v>
      </c>
      <c r="AU158" s="201" t="s">
        <v>77</v>
      </c>
      <c r="AY158" s="16" t="s">
        <v>137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16" t="s">
        <v>77</v>
      </c>
      <c r="BK158" s="202">
        <f t="shared" si="9"/>
        <v>0</v>
      </c>
      <c r="BL158" s="16" t="s">
        <v>142</v>
      </c>
      <c r="BM158" s="201" t="s">
        <v>267</v>
      </c>
    </row>
    <row r="159" spans="1:65" s="2" customFormat="1" ht="12">
      <c r="A159" s="33"/>
      <c r="B159" s="34"/>
      <c r="C159" s="233" t="s">
        <v>211</v>
      </c>
      <c r="D159" s="233" t="s">
        <v>328</v>
      </c>
      <c r="E159" s="234" t="s">
        <v>1209</v>
      </c>
      <c r="F159" s="235" t="s">
        <v>1265</v>
      </c>
      <c r="G159" s="236" t="s">
        <v>201</v>
      </c>
      <c r="H159" s="237">
        <v>13</v>
      </c>
      <c r="I159" s="238"/>
      <c r="J159" s="239">
        <f t="shared" si="0"/>
        <v>0</v>
      </c>
      <c r="K159" s="240"/>
      <c r="L159" s="241"/>
      <c r="M159" s="242" t="s">
        <v>1</v>
      </c>
      <c r="N159" s="243" t="s">
        <v>38</v>
      </c>
      <c r="O159" s="70"/>
      <c r="P159" s="199">
        <f t="shared" si="1"/>
        <v>0</v>
      </c>
      <c r="Q159" s="199">
        <v>0</v>
      </c>
      <c r="R159" s="199">
        <f t="shared" si="2"/>
        <v>0</v>
      </c>
      <c r="S159" s="199">
        <v>0</v>
      </c>
      <c r="T159" s="200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1" t="s">
        <v>156</v>
      </c>
      <c r="AT159" s="201" t="s">
        <v>328</v>
      </c>
      <c r="AU159" s="201" t="s">
        <v>77</v>
      </c>
      <c r="AY159" s="16" t="s">
        <v>137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16" t="s">
        <v>77</v>
      </c>
      <c r="BK159" s="202">
        <f t="shared" si="9"/>
        <v>0</v>
      </c>
      <c r="BL159" s="16" t="s">
        <v>142</v>
      </c>
      <c r="BM159" s="201" t="s">
        <v>135</v>
      </c>
    </row>
    <row r="160" spans="1:65" s="2" customFormat="1" ht="12">
      <c r="A160" s="33"/>
      <c r="B160" s="34"/>
      <c r="C160" s="233" t="s">
        <v>270</v>
      </c>
      <c r="D160" s="233" t="s">
        <v>328</v>
      </c>
      <c r="E160" s="234" t="s">
        <v>1266</v>
      </c>
      <c r="F160" s="235" t="s">
        <v>1267</v>
      </c>
      <c r="G160" s="236" t="s">
        <v>201</v>
      </c>
      <c r="H160" s="237">
        <v>1</v>
      </c>
      <c r="I160" s="238"/>
      <c r="J160" s="239">
        <f t="shared" si="0"/>
        <v>0</v>
      </c>
      <c r="K160" s="240"/>
      <c r="L160" s="241"/>
      <c r="M160" s="242" t="s">
        <v>1</v>
      </c>
      <c r="N160" s="243" t="s">
        <v>38</v>
      </c>
      <c r="O160" s="70"/>
      <c r="P160" s="199">
        <f t="shared" si="1"/>
        <v>0</v>
      </c>
      <c r="Q160" s="199">
        <v>0</v>
      </c>
      <c r="R160" s="199">
        <f t="shared" si="2"/>
        <v>0</v>
      </c>
      <c r="S160" s="199">
        <v>0</v>
      </c>
      <c r="T160" s="200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1" t="s">
        <v>156</v>
      </c>
      <c r="AT160" s="201" t="s">
        <v>328</v>
      </c>
      <c r="AU160" s="201" t="s">
        <v>77</v>
      </c>
      <c r="AY160" s="16" t="s">
        <v>137</v>
      </c>
      <c r="BE160" s="202">
        <f t="shared" si="4"/>
        <v>0</v>
      </c>
      <c r="BF160" s="202">
        <f t="shared" si="5"/>
        <v>0</v>
      </c>
      <c r="BG160" s="202">
        <f t="shared" si="6"/>
        <v>0</v>
      </c>
      <c r="BH160" s="202">
        <f t="shared" si="7"/>
        <v>0</v>
      </c>
      <c r="BI160" s="202">
        <f t="shared" si="8"/>
        <v>0</v>
      </c>
      <c r="BJ160" s="16" t="s">
        <v>77</v>
      </c>
      <c r="BK160" s="202">
        <f t="shared" si="9"/>
        <v>0</v>
      </c>
      <c r="BL160" s="16" t="s">
        <v>142</v>
      </c>
      <c r="BM160" s="201" t="s">
        <v>143</v>
      </c>
    </row>
    <row r="161" spans="1:65" s="2" customFormat="1" ht="12">
      <c r="A161" s="33"/>
      <c r="B161" s="34"/>
      <c r="C161" s="233" t="s">
        <v>216</v>
      </c>
      <c r="D161" s="233" t="s">
        <v>328</v>
      </c>
      <c r="E161" s="234" t="s">
        <v>1268</v>
      </c>
      <c r="F161" s="235" t="s">
        <v>1269</v>
      </c>
      <c r="G161" s="236" t="s">
        <v>201</v>
      </c>
      <c r="H161" s="237">
        <v>14</v>
      </c>
      <c r="I161" s="238"/>
      <c r="J161" s="239">
        <f t="shared" si="0"/>
        <v>0</v>
      </c>
      <c r="K161" s="240"/>
      <c r="L161" s="241"/>
      <c r="M161" s="242" t="s">
        <v>1</v>
      </c>
      <c r="N161" s="243" t="s">
        <v>38</v>
      </c>
      <c r="O161" s="70"/>
      <c r="P161" s="199">
        <f t="shared" si="1"/>
        <v>0</v>
      </c>
      <c r="Q161" s="199">
        <v>0</v>
      </c>
      <c r="R161" s="199">
        <f t="shared" si="2"/>
        <v>0</v>
      </c>
      <c r="S161" s="199">
        <v>0</v>
      </c>
      <c r="T161" s="200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1" t="s">
        <v>156</v>
      </c>
      <c r="AT161" s="201" t="s">
        <v>328</v>
      </c>
      <c r="AU161" s="201" t="s">
        <v>77</v>
      </c>
      <c r="AY161" s="16" t="s">
        <v>137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16" t="s">
        <v>77</v>
      </c>
      <c r="BK161" s="202">
        <f t="shared" si="9"/>
        <v>0</v>
      </c>
      <c r="BL161" s="16" t="s">
        <v>142</v>
      </c>
      <c r="BM161" s="201" t="s">
        <v>276</v>
      </c>
    </row>
    <row r="162" spans="1:65" s="2" customFormat="1" ht="24">
      <c r="A162" s="33"/>
      <c r="B162" s="34"/>
      <c r="C162" s="189" t="s">
        <v>279</v>
      </c>
      <c r="D162" s="189" t="s">
        <v>138</v>
      </c>
      <c r="E162" s="190" t="s">
        <v>1270</v>
      </c>
      <c r="F162" s="191" t="s">
        <v>1271</v>
      </c>
      <c r="G162" s="192" t="s">
        <v>201</v>
      </c>
      <c r="H162" s="193">
        <v>1</v>
      </c>
      <c r="I162" s="194"/>
      <c r="J162" s="195">
        <f t="shared" ref="J162:J185" si="10">ROUND(I162*H162,2)</f>
        <v>0</v>
      </c>
      <c r="K162" s="196"/>
      <c r="L162" s="38"/>
      <c r="M162" s="197" t="s">
        <v>1</v>
      </c>
      <c r="N162" s="198" t="s">
        <v>38</v>
      </c>
      <c r="O162" s="70"/>
      <c r="P162" s="199">
        <f t="shared" ref="P162:P185" si="11">O162*H162</f>
        <v>0</v>
      </c>
      <c r="Q162" s="199">
        <v>0</v>
      </c>
      <c r="R162" s="199">
        <f t="shared" ref="R162:R185" si="12">Q162*H162</f>
        <v>0</v>
      </c>
      <c r="S162" s="199">
        <v>0</v>
      </c>
      <c r="T162" s="200">
        <f t="shared" ref="T162:T185" si="13"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1" t="s">
        <v>142</v>
      </c>
      <c r="AT162" s="201" t="s">
        <v>138</v>
      </c>
      <c r="AU162" s="201" t="s">
        <v>77</v>
      </c>
      <c r="AY162" s="16" t="s">
        <v>137</v>
      </c>
      <c r="BE162" s="202">
        <f t="shared" ref="BE162:BE185" si="14">IF(N162="základní",J162,0)</f>
        <v>0</v>
      </c>
      <c r="BF162" s="202">
        <f t="shared" ref="BF162:BF185" si="15">IF(N162="snížená",J162,0)</f>
        <v>0</v>
      </c>
      <c r="BG162" s="202">
        <f t="shared" ref="BG162:BG185" si="16">IF(N162="zákl. přenesená",J162,0)</f>
        <v>0</v>
      </c>
      <c r="BH162" s="202">
        <f t="shared" ref="BH162:BH185" si="17">IF(N162="sníž. přenesená",J162,0)</f>
        <v>0</v>
      </c>
      <c r="BI162" s="202">
        <f t="shared" ref="BI162:BI185" si="18">IF(N162="nulová",J162,0)</f>
        <v>0</v>
      </c>
      <c r="BJ162" s="16" t="s">
        <v>77</v>
      </c>
      <c r="BK162" s="202">
        <f t="shared" ref="BK162:BK185" si="19">ROUND(I162*H162,2)</f>
        <v>0</v>
      </c>
      <c r="BL162" s="16" t="s">
        <v>142</v>
      </c>
      <c r="BM162" s="201" t="s">
        <v>281</v>
      </c>
    </row>
    <row r="163" spans="1:65" s="2" customFormat="1" ht="12">
      <c r="A163" s="33"/>
      <c r="B163" s="34"/>
      <c r="C163" s="233" t="s">
        <v>220</v>
      </c>
      <c r="D163" s="233" t="s">
        <v>328</v>
      </c>
      <c r="E163" s="234" t="s">
        <v>1272</v>
      </c>
      <c r="F163" s="235" t="s">
        <v>1273</v>
      </c>
      <c r="G163" s="236" t="s">
        <v>201</v>
      </c>
      <c r="H163" s="237">
        <v>1</v>
      </c>
      <c r="I163" s="238"/>
      <c r="J163" s="239">
        <f t="shared" si="10"/>
        <v>0</v>
      </c>
      <c r="K163" s="240"/>
      <c r="L163" s="241"/>
      <c r="M163" s="242" t="s">
        <v>1</v>
      </c>
      <c r="N163" s="243" t="s">
        <v>38</v>
      </c>
      <c r="O163" s="70"/>
      <c r="P163" s="199">
        <f t="shared" si="11"/>
        <v>0</v>
      </c>
      <c r="Q163" s="199">
        <v>0</v>
      </c>
      <c r="R163" s="199">
        <f t="shared" si="12"/>
        <v>0</v>
      </c>
      <c r="S163" s="199">
        <v>0</v>
      </c>
      <c r="T163" s="200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1" t="s">
        <v>156</v>
      </c>
      <c r="AT163" s="201" t="s">
        <v>328</v>
      </c>
      <c r="AU163" s="201" t="s">
        <v>77</v>
      </c>
      <c r="AY163" s="16" t="s">
        <v>137</v>
      </c>
      <c r="BE163" s="202">
        <f t="shared" si="14"/>
        <v>0</v>
      </c>
      <c r="BF163" s="202">
        <f t="shared" si="15"/>
        <v>0</v>
      </c>
      <c r="BG163" s="202">
        <f t="shared" si="16"/>
        <v>0</v>
      </c>
      <c r="BH163" s="202">
        <f t="shared" si="17"/>
        <v>0</v>
      </c>
      <c r="BI163" s="202">
        <f t="shared" si="18"/>
        <v>0</v>
      </c>
      <c r="BJ163" s="16" t="s">
        <v>77</v>
      </c>
      <c r="BK163" s="202">
        <f t="shared" si="19"/>
        <v>0</v>
      </c>
      <c r="BL163" s="16" t="s">
        <v>142</v>
      </c>
      <c r="BM163" s="201" t="s">
        <v>283</v>
      </c>
    </row>
    <row r="164" spans="1:65" s="2" customFormat="1" ht="24">
      <c r="A164" s="33"/>
      <c r="B164" s="34"/>
      <c r="C164" s="189" t="s">
        <v>288</v>
      </c>
      <c r="D164" s="189" t="s">
        <v>138</v>
      </c>
      <c r="E164" s="190" t="s">
        <v>1274</v>
      </c>
      <c r="F164" s="191" t="s">
        <v>1275</v>
      </c>
      <c r="G164" s="192" t="s">
        <v>201</v>
      </c>
      <c r="H164" s="193">
        <v>16</v>
      </c>
      <c r="I164" s="194"/>
      <c r="J164" s="195">
        <f t="shared" si="10"/>
        <v>0</v>
      </c>
      <c r="K164" s="196"/>
      <c r="L164" s="38"/>
      <c r="M164" s="197" t="s">
        <v>1</v>
      </c>
      <c r="N164" s="198" t="s">
        <v>38</v>
      </c>
      <c r="O164" s="70"/>
      <c r="P164" s="199">
        <f t="shared" si="11"/>
        <v>0</v>
      </c>
      <c r="Q164" s="199">
        <v>0</v>
      </c>
      <c r="R164" s="199">
        <f t="shared" si="12"/>
        <v>0</v>
      </c>
      <c r="S164" s="199">
        <v>0</v>
      </c>
      <c r="T164" s="200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1" t="s">
        <v>142</v>
      </c>
      <c r="AT164" s="201" t="s">
        <v>138</v>
      </c>
      <c r="AU164" s="201" t="s">
        <v>77</v>
      </c>
      <c r="AY164" s="16" t="s">
        <v>137</v>
      </c>
      <c r="BE164" s="202">
        <f t="shared" si="14"/>
        <v>0</v>
      </c>
      <c r="BF164" s="202">
        <f t="shared" si="15"/>
        <v>0</v>
      </c>
      <c r="BG164" s="202">
        <f t="shared" si="16"/>
        <v>0</v>
      </c>
      <c r="BH164" s="202">
        <f t="shared" si="17"/>
        <v>0</v>
      </c>
      <c r="BI164" s="202">
        <f t="shared" si="18"/>
        <v>0</v>
      </c>
      <c r="BJ164" s="16" t="s">
        <v>77</v>
      </c>
      <c r="BK164" s="202">
        <f t="shared" si="19"/>
        <v>0</v>
      </c>
      <c r="BL164" s="16" t="s">
        <v>142</v>
      </c>
      <c r="BM164" s="201" t="s">
        <v>479</v>
      </c>
    </row>
    <row r="165" spans="1:65" s="2" customFormat="1" ht="12">
      <c r="A165" s="33"/>
      <c r="B165" s="34"/>
      <c r="C165" s="233" t="s">
        <v>223</v>
      </c>
      <c r="D165" s="233" t="s">
        <v>328</v>
      </c>
      <c r="E165" s="234" t="s">
        <v>1276</v>
      </c>
      <c r="F165" s="235" t="s">
        <v>1277</v>
      </c>
      <c r="G165" s="236" t="s">
        <v>201</v>
      </c>
      <c r="H165" s="237">
        <v>16</v>
      </c>
      <c r="I165" s="238"/>
      <c r="J165" s="239">
        <f t="shared" si="10"/>
        <v>0</v>
      </c>
      <c r="K165" s="240"/>
      <c r="L165" s="241"/>
      <c r="M165" s="242" t="s">
        <v>1</v>
      </c>
      <c r="N165" s="243" t="s">
        <v>38</v>
      </c>
      <c r="O165" s="70"/>
      <c r="P165" s="199">
        <f t="shared" si="11"/>
        <v>0</v>
      </c>
      <c r="Q165" s="199">
        <v>0</v>
      </c>
      <c r="R165" s="199">
        <f t="shared" si="12"/>
        <v>0</v>
      </c>
      <c r="S165" s="199">
        <v>0</v>
      </c>
      <c r="T165" s="200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1" t="s">
        <v>156</v>
      </c>
      <c r="AT165" s="201" t="s">
        <v>328</v>
      </c>
      <c r="AU165" s="201" t="s">
        <v>77</v>
      </c>
      <c r="AY165" s="16" t="s">
        <v>137</v>
      </c>
      <c r="BE165" s="202">
        <f t="shared" si="14"/>
        <v>0</v>
      </c>
      <c r="BF165" s="202">
        <f t="shared" si="15"/>
        <v>0</v>
      </c>
      <c r="BG165" s="202">
        <f t="shared" si="16"/>
        <v>0</v>
      </c>
      <c r="BH165" s="202">
        <f t="shared" si="17"/>
        <v>0</v>
      </c>
      <c r="BI165" s="202">
        <f t="shared" si="18"/>
        <v>0</v>
      </c>
      <c r="BJ165" s="16" t="s">
        <v>77</v>
      </c>
      <c r="BK165" s="202">
        <f t="shared" si="19"/>
        <v>0</v>
      </c>
      <c r="BL165" s="16" t="s">
        <v>142</v>
      </c>
      <c r="BM165" s="201" t="s">
        <v>482</v>
      </c>
    </row>
    <row r="166" spans="1:65" s="2" customFormat="1" ht="12">
      <c r="A166" s="33"/>
      <c r="B166" s="34"/>
      <c r="C166" s="189" t="s">
        <v>295</v>
      </c>
      <c r="D166" s="189" t="s">
        <v>138</v>
      </c>
      <c r="E166" s="190" t="s">
        <v>1177</v>
      </c>
      <c r="F166" s="191" t="s">
        <v>1278</v>
      </c>
      <c r="G166" s="192" t="s">
        <v>201</v>
      </c>
      <c r="H166" s="193">
        <v>3</v>
      </c>
      <c r="I166" s="194"/>
      <c r="J166" s="195">
        <f t="shared" si="10"/>
        <v>0</v>
      </c>
      <c r="K166" s="196"/>
      <c r="L166" s="38"/>
      <c r="M166" s="197" t="s">
        <v>1</v>
      </c>
      <c r="N166" s="198" t="s">
        <v>38</v>
      </c>
      <c r="O166" s="70"/>
      <c r="P166" s="199">
        <f t="shared" si="11"/>
        <v>0</v>
      </c>
      <c r="Q166" s="199">
        <v>0</v>
      </c>
      <c r="R166" s="199">
        <f t="shared" si="12"/>
        <v>0</v>
      </c>
      <c r="S166" s="199">
        <v>0</v>
      </c>
      <c r="T166" s="200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1" t="s">
        <v>142</v>
      </c>
      <c r="AT166" s="201" t="s">
        <v>138</v>
      </c>
      <c r="AU166" s="201" t="s">
        <v>77</v>
      </c>
      <c r="AY166" s="16" t="s">
        <v>137</v>
      </c>
      <c r="BE166" s="202">
        <f t="shared" si="14"/>
        <v>0</v>
      </c>
      <c r="BF166" s="202">
        <f t="shared" si="15"/>
        <v>0</v>
      </c>
      <c r="BG166" s="202">
        <f t="shared" si="16"/>
        <v>0</v>
      </c>
      <c r="BH166" s="202">
        <f t="shared" si="17"/>
        <v>0</v>
      </c>
      <c r="BI166" s="202">
        <f t="shared" si="18"/>
        <v>0</v>
      </c>
      <c r="BJ166" s="16" t="s">
        <v>77</v>
      </c>
      <c r="BK166" s="202">
        <f t="shared" si="19"/>
        <v>0</v>
      </c>
      <c r="BL166" s="16" t="s">
        <v>142</v>
      </c>
      <c r="BM166" s="201" t="s">
        <v>485</v>
      </c>
    </row>
    <row r="167" spans="1:65" s="2" customFormat="1" ht="12">
      <c r="A167" s="33"/>
      <c r="B167" s="34"/>
      <c r="C167" s="233" t="s">
        <v>228</v>
      </c>
      <c r="D167" s="233" t="s">
        <v>328</v>
      </c>
      <c r="E167" s="234" t="s">
        <v>1279</v>
      </c>
      <c r="F167" s="235" t="s">
        <v>1280</v>
      </c>
      <c r="G167" s="236" t="s">
        <v>201</v>
      </c>
      <c r="H167" s="237">
        <v>3</v>
      </c>
      <c r="I167" s="238"/>
      <c r="J167" s="239">
        <f t="shared" si="10"/>
        <v>0</v>
      </c>
      <c r="K167" s="240"/>
      <c r="L167" s="241"/>
      <c r="M167" s="242" t="s">
        <v>1</v>
      </c>
      <c r="N167" s="243" t="s">
        <v>38</v>
      </c>
      <c r="O167" s="70"/>
      <c r="P167" s="199">
        <f t="shared" si="11"/>
        <v>0</v>
      </c>
      <c r="Q167" s="199">
        <v>0</v>
      </c>
      <c r="R167" s="199">
        <f t="shared" si="12"/>
        <v>0</v>
      </c>
      <c r="S167" s="199">
        <v>0</v>
      </c>
      <c r="T167" s="200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1" t="s">
        <v>156</v>
      </c>
      <c r="AT167" s="201" t="s">
        <v>328</v>
      </c>
      <c r="AU167" s="201" t="s">
        <v>77</v>
      </c>
      <c r="AY167" s="16" t="s">
        <v>137</v>
      </c>
      <c r="BE167" s="202">
        <f t="shared" si="14"/>
        <v>0</v>
      </c>
      <c r="BF167" s="202">
        <f t="shared" si="15"/>
        <v>0</v>
      </c>
      <c r="BG167" s="202">
        <f t="shared" si="16"/>
        <v>0</v>
      </c>
      <c r="BH167" s="202">
        <f t="shared" si="17"/>
        <v>0</v>
      </c>
      <c r="BI167" s="202">
        <f t="shared" si="18"/>
        <v>0</v>
      </c>
      <c r="BJ167" s="16" t="s">
        <v>77</v>
      </c>
      <c r="BK167" s="202">
        <f t="shared" si="19"/>
        <v>0</v>
      </c>
      <c r="BL167" s="16" t="s">
        <v>142</v>
      </c>
      <c r="BM167" s="201" t="s">
        <v>488</v>
      </c>
    </row>
    <row r="168" spans="1:65" s="2" customFormat="1" ht="12">
      <c r="A168" s="33"/>
      <c r="B168" s="34"/>
      <c r="C168" s="189" t="s">
        <v>500</v>
      </c>
      <c r="D168" s="189" t="s">
        <v>138</v>
      </c>
      <c r="E168" s="190" t="s">
        <v>1181</v>
      </c>
      <c r="F168" s="191" t="s">
        <v>1281</v>
      </c>
      <c r="G168" s="192" t="s">
        <v>201</v>
      </c>
      <c r="H168" s="193">
        <v>2</v>
      </c>
      <c r="I168" s="194"/>
      <c r="J168" s="195">
        <f t="shared" si="10"/>
        <v>0</v>
      </c>
      <c r="K168" s="196"/>
      <c r="L168" s="38"/>
      <c r="M168" s="197" t="s">
        <v>1</v>
      </c>
      <c r="N168" s="198" t="s">
        <v>38</v>
      </c>
      <c r="O168" s="70"/>
      <c r="P168" s="199">
        <f t="shared" si="11"/>
        <v>0</v>
      </c>
      <c r="Q168" s="199">
        <v>0</v>
      </c>
      <c r="R168" s="199">
        <f t="shared" si="12"/>
        <v>0</v>
      </c>
      <c r="S168" s="199">
        <v>0</v>
      </c>
      <c r="T168" s="200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1" t="s">
        <v>142</v>
      </c>
      <c r="AT168" s="201" t="s">
        <v>138</v>
      </c>
      <c r="AU168" s="201" t="s">
        <v>77</v>
      </c>
      <c r="AY168" s="16" t="s">
        <v>137</v>
      </c>
      <c r="BE168" s="202">
        <f t="shared" si="14"/>
        <v>0</v>
      </c>
      <c r="BF168" s="202">
        <f t="shared" si="15"/>
        <v>0</v>
      </c>
      <c r="BG168" s="202">
        <f t="shared" si="16"/>
        <v>0</v>
      </c>
      <c r="BH168" s="202">
        <f t="shared" si="17"/>
        <v>0</v>
      </c>
      <c r="BI168" s="202">
        <f t="shared" si="18"/>
        <v>0</v>
      </c>
      <c r="BJ168" s="16" t="s">
        <v>77</v>
      </c>
      <c r="BK168" s="202">
        <f t="shared" si="19"/>
        <v>0</v>
      </c>
      <c r="BL168" s="16" t="s">
        <v>142</v>
      </c>
      <c r="BM168" s="201" t="s">
        <v>491</v>
      </c>
    </row>
    <row r="169" spans="1:65" s="2" customFormat="1" ht="12">
      <c r="A169" s="33"/>
      <c r="B169" s="34"/>
      <c r="C169" s="233" t="s">
        <v>231</v>
      </c>
      <c r="D169" s="233" t="s">
        <v>328</v>
      </c>
      <c r="E169" s="234" t="s">
        <v>1282</v>
      </c>
      <c r="F169" s="235" t="s">
        <v>1283</v>
      </c>
      <c r="G169" s="236" t="s">
        <v>201</v>
      </c>
      <c r="H169" s="237">
        <v>2</v>
      </c>
      <c r="I169" s="238"/>
      <c r="J169" s="239">
        <f t="shared" si="10"/>
        <v>0</v>
      </c>
      <c r="K169" s="240"/>
      <c r="L169" s="241"/>
      <c r="M169" s="242" t="s">
        <v>1</v>
      </c>
      <c r="N169" s="243" t="s">
        <v>38</v>
      </c>
      <c r="O169" s="70"/>
      <c r="P169" s="199">
        <f t="shared" si="11"/>
        <v>0</v>
      </c>
      <c r="Q169" s="199">
        <v>0</v>
      </c>
      <c r="R169" s="199">
        <f t="shared" si="12"/>
        <v>0</v>
      </c>
      <c r="S169" s="199">
        <v>0</v>
      </c>
      <c r="T169" s="200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1" t="s">
        <v>156</v>
      </c>
      <c r="AT169" s="201" t="s">
        <v>328</v>
      </c>
      <c r="AU169" s="201" t="s">
        <v>77</v>
      </c>
      <c r="AY169" s="16" t="s">
        <v>137</v>
      </c>
      <c r="BE169" s="202">
        <f t="shared" si="14"/>
        <v>0</v>
      </c>
      <c r="BF169" s="202">
        <f t="shared" si="15"/>
        <v>0</v>
      </c>
      <c r="BG169" s="202">
        <f t="shared" si="16"/>
        <v>0</v>
      </c>
      <c r="BH169" s="202">
        <f t="shared" si="17"/>
        <v>0</v>
      </c>
      <c r="BI169" s="202">
        <f t="shared" si="18"/>
        <v>0</v>
      </c>
      <c r="BJ169" s="16" t="s">
        <v>77</v>
      </c>
      <c r="BK169" s="202">
        <f t="shared" si="19"/>
        <v>0</v>
      </c>
      <c r="BL169" s="16" t="s">
        <v>142</v>
      </c>
      <c r="BM169" s="201" t="s">
        <v>496</v>
      </c>
    </row>
    <row r="170" spans="1:65" s="2" customFormat="1" ht="12">
      <c r="A170" s="33"/>
      <c r="B170" s="34"/>
      <c r="C170" s="189" t="s">
        <v>507</v>
      </c>
      <c r="D170" s="189" t="s">
        <v>138</v>
      </c>
      <c r="E170" s="190" t="s">
        <v>1183</v>
      </c>
      <c r="F170" s="191" t="s">
        <v>1284</v>
      </c>
      <c r="G170" s="192" t="s">
        <v>160</v>
      </c>
      <c r="H170" s="193">
        <v>6</v>
      </c>
      <c r="I170" s="194"/>
      <c r="J170" s="195">
        <f t="shared" si="10"/>
        <v>0</v>
      </c>
      <c r="K170" s="196"/>
      <c r="L170" s="38"/>
      <c r="M170" s="197" t="s">
        <v>1</v>
      </c>
      <c r="N170" s="198" t="s">
        <v>38</v>
      </c>
      <c r="O170" s="70"/>
      <c r="P170" s="199">
        <f t="shared" si="11"/>
        <v>0</v>
      </c>
      <c r="Q170" s="199">
        <v>0</v>
      </c>
      <c r="R170" s="199">
        <f t="shared" si="12"/>
        <v>0</v>
      </c>
      <c r="S170" s="199">
        <v>0</v>
      </c>
      <c r="T170" s="200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1" t="s">
        <v>142</v>
      </c>
      <c r="AT170" s="201" t="s">
        <v>138</v>
      </c>
      <c r="AU170" s="201" t="s">
        <v>77</v>
      </c>
      <c r="AY170" s="16" t="s">
        <v>137</v>
      </c>
      <c r="BE170" s="202">
        <f t="shared" si="14"/>
        <v>0</v>
      </c>
      <c r="BF170" s="202">
        <f t="shared" si="15"/>
        <v>0</v>
      </c>
      <c r="BG170" s="202">
        <f t="shared" si="16"/>
        <v>0</v>
      </c>
      <c r="BH170" s="202">
        <f t="shared" si="17"/>
        <v>0</v>
      </c>
      <c r="BI170" s="202">
        <f t="shared" si="18"/>
        <v>0</v>
      </c>
      <c r="BJ170" s="16" t="s">
        <v>77</v>
      </c>
      <c r="BK170" s="202">
        <f t="shared" si="19"/>
        <v>0</v>
      </c>
      <c r="BL170" s="16" t="s">
        <v>142</v>
      </c>
      <c r="BM170" s="201" t="s">
        <v>499</v>
      </c>
    </row>
    <row r="171" spans="1:65" s="2" customFormat="1" ht="24">
      <c r="A171" s="33"/>
      <c r="B171" s="34"/>
      <c r="C171" s="189" t="s">
        <v>234</v>
      </c>
      <c r="D171" s="189" t="s">
        <v>138</v>
      </c>
      <c r="E171" s="190" t="s">
        <v>1285</v>
      </c>
      <c r="F171" s="191" t="s">
        <v>1286</v>
      </c>
      <c r="G171" s="192" t="s">
        <v>201</v>
      </c>
      <c r="H171" s="193">
        <v>10</v>
      </c>
      <c r="I171" s="194"/>
      <c r="J171" s="195">
        <f t="shared" si="10"/>
        <v>0</v>
      </c>
      <c r="K171" s="196"/>
      <c r="L171" s="38"/>
      <c r="M171" s="197" t="s">
        <v>1</v>
      </c>
      <c r="N171" s="198" t="s">
        <v>38</v>
      </c>
      <c r="O171" s="70"/>
      <c r="P171" s="199">
        <f t="shared" si="11"/>
        <v>0</v>
      </c>
      <c r="Q171" s="199">
        <v>0</v>
      </c>
      <c r="R171" s="199">
        <f t="shared" si="12"/>
        <v>0</v>
      </c>
      <c r="S171" s="199">
        <v>0</v>
      </c>
      <c r="T171" s="200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1" t="s">
        <v>142</v>
      </c>
      <c r="AT171" s="201" t="s">
        <v>138</v>
      </c>
      <c r="AU171" s="201" t="s">
        <v>77</v>
      </c>
      <c r="AY171" s="16" t="s">
        <v>137</v>
      </c>
      <c r="BE171" s="202">
        <f t="shared" si="14"/>
        <v>0</v>
      </c>
      <c r="BF171" s="202">
        <f t="shared" si="15"/>
        <v>0</v>
      </c>
      <c r="BG171" s="202">
        <f t="shared" si="16"/>
        <v>0</v>
      </c>
      <c r="BH171" s="202">
        <f t="shared" si="17"/>
        <v>0</v>
      </c>
      <c r="BI171" s="202">
        <f t="shared" si="18"/>
        <v>0</v>
      </c>
      <c r="BJ171" s="16" t="s">
        <v>77</v>
      </c>
      <c r="BK171" s="202">
        <f t="shared" si="19"/>
        <v>0</v>
      </c>
      <c r="BL171" s="16" t="s">
        <v>142</v>
      </c>
      <c r="BM171" s="201" t="s">
        <v>503</v>
      </c>
    </row>
    <row r="172" spans="1:65" s="2" customFormat="1" ht="12">
      <c r="A172" s="33"/>
      <c r="B172" s="34"/>
      <c r="C172" s="233" t="s">
        <v>514</v>
      </c>
      <c r="D172" s="233" t="s">
        <v>328</v>
      </c>
      <c r="E172" s="234" t="s">
        <v>1287</v>
      </c>
      <c r="F172" s="235" t="s">
        <v>1288</v>
      </c>
      <c r="G172" s="236" t="s">
        <v>201</v>
      </c>
      <c r="H172" s="237">
        <v>9</v>
      </c>
      <c r="I172" s="238"/>
      <c r="J172" s="239">
        <f t="shared" si="10"/>
        <v>0</v>
      </c>
      <c r="K172" s="240"/>
      <c r="L172" s="241"/>
      <c r="M172" s="242" t="s">
        <v>1</v>
      </c>
      <c r="N172" s="243" t="s">
        <v>38</v>
      </c>
      <c r="O172" s="70"/>
      <c r="P172" s="199">
        <f t="shared" si="11"/>
        <v>0</v>
      </c>
      <c r="Q172" s="199">
        <v>0</v>
      </c>
      <c r="R172" s="199">
        <f t="shared" si="12"/>
        <v>0</v>
      </c>
      <c r="S172" s="199">
        <v>0</v>
      </c>
      <c r="T172" s="200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1" t="s">
        <v>156</v>
      </c>
      <c r="AT172" s="201" t="s">
        <v>328</v>
      </c>
      <c r="AU172" s="201" t="s">
        <v>77</v>
      </c>
      <c r="AY172" s="16" t="s">
        <v>137</v>
      </c>
      <c r="BE172" s="202">
        <f t="shared" si="14"/>
        <v>0</v>
      </c>
      <c r="BF172" s="202">
        <f t="shared" si="15"/>
        <v>0</v>
      </c>
      <c r="BG172" s="202">
        <f t="shared" si="16"/>
        <v>0</v>
      </c>
      <c r="BH172" s="202">
        <f t="shared" si="17"/>
        <v>0</v>
      </c>
      <c r="BI172" s="202">
        <f t="shared" si="18"/>
        <v>0</v>
      </c>
      <c r="BJ172" s="16" t="s">
        <v>77</v>
      </c>
      <c r="BK172" s="202">
        <f t="shared" si="19"/>
        <v>0</v>
      </c>
      <c r="BL172" s="16" t="s">
        <v>142</v>
      </c>
      <c r="BM172" s="201" t="s">
        <v>506</v>
      </c>
    </row>
    <row r="173" spans="1:65" s="2" customFormat="1" ht="12">
      <c r="A173" s="33"/>
      <c r="B173" s="34"/>
      <c r="C173" s="233" t="s">
        <v>239</v>
      </c>
      <c r="D173" s="233" t="s">
        <v>328</v>
      </c>
      <c r="E173" s="234" t="s">
        <v>1289</v>
      </c>
      <c r="F173" s="235" t="s">
        <v>1290</v>
      </c>
      <c r="G173" s="236" t="s">
        <v>201</v>
      </c>
      <c r="H173" s="237">
        <v>1</v>
      </c>
      <c r="I173" s="238"/>
      <c r="J173" s="239">
        <f t="shared" si="10"/>
        <v>0</v>
      </c>
      <c r="K173" s="240"/>
      <c r="L173" s="241"/>
      <c r="M173" s="242" t="s">
        <v>1</v>
      </c>
      <c r="N173" s="243" t="s">
        <v>38</v>
      </c>
      <c r="O173" s="70"/>
      <c r="P173" s="199">
        <f t="shared" si="11"/>
        <v>0</v>
      </c>
      <c r="Q173" s="199">
        <v>0</v>
      </c>
      <c r="R173" s="199">
        <f t="shared" si="12"/>
        <v>0</v>
      </c>
      <c r="S173" s="199">
        <v>0</v>
      </c>
      <c r="T173" s="200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01" t="s">
        <v>156</v>
      </c>
      <c r="AT173" s="201" t="s">
        <v>328</v>
      </c>
      <c r="AU173" s="201" t="s">
        <v>77</v>
      </c>
      <c r="AY173" s="16" t="s">
        <v>137</v>
      </c>
      <c r="BE173" s="202">
        <f t="shared" si="14"/>
        <v>0</v>
      </c>
      <c r="BF173" s="202">
        <f t="shared" si="15"/>
        <v>0</v>
      </c>
      <c r="BG173" s="202">
        <f t="shared" si="16"/>
        <v>0</v>
      </c>
      <c r="BH173" s="202">
        <f t="shared" si="17"/>
        <v>0</v>
      </c>
      <c r="BI173" s="202">
        <f t="shared" si="18"/>
        <v>0</v>
      </c>
      <c r="BJ173" s="16" t="s">
        <v>77</v>
      </c>
      <c r="BK173" s="202">
        <f t="shared" si="19"/>
        <v>0</v>
      </c>
      <c r="BL173" s="16" t="s">
        <v>142</v>
      </c>
      <c r="BM173" s="201" t="s">
        <v>510</v>
      </c>
    </row>
    <row r="174" spans="1:65" s="2" customFormat="1" ht="24">
      <c r="A174" s="33"/>
      <c r="B174" s="34"/>
      <c r="C174" s="189" t="s">
        <v>520</v>
      </c>
      <c r="D174" s="189" t="s">
        <v>138</v>
      </c>
      <c r="E174" s="190" t="s">
        <v>1291</v>
      </c>
      <c r="F174" s="191" t="s">
        <v>1292</v>
      </c>
      <c r="G174" s="192" t="s">
        <v>201</v>
      </c>
      <c r="H174" s="193">
        <v>9</v>
      </c>
      <c r="I174" s="194"/>
      <c r="J174" s="195">
        <f t="shared" si="10"/>
        <v>0</v>
      </c>
      <c r="K174" s="196"/>
      <c r="L174" s="38"/>
      <c r="M174" s="197" t="s">
        <v>1</v>
      </c>
      <c r="N174" s="198" t="s">
        <v>38</v>
      </c>
      <c r="O174" s="70"/>
      <c r="P174" s="199">
        <f t="shared" si="11"/>
        <v>0</v>
      </c>
      <c r="Q174" s="199">
        <v>0</v>
      </c>
      <c r="R174" s="199">
        <f t="shared" si="12"/>
        <v>0</v>
      </c>
      <c r="S174" s="199">
        <v>0</v>
      </c>
      <c r="T174" s="200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1" t="s">
        <v>142</v>
      </c>
      <c r="AT174" s="201" t="s">
        <v>138</v>
      </c>
      <c r="AU174" s="201" t="s">
        <v>77</v>
      </c>
      <c r="AY174" s="16" t="s">
        <v>137</v>
      </c>
      <c r="BE174" s="202">
        <f t="shared" si="14"/>
        <v>0</v>
      </c>
      <c r="BF174" s="202">
        <f t="shared" si="15"/>
        <v>0</v>
      </c>
      <c r="BG174" s="202">
        <f t="shared" si="16"/>
        <v>0</v>
      </c>
      <c r="BH174" s="202">
        <f t="shared" si="17"/>
        <v>0</v>
      </c>
      <c r="BI174" s="202">
        <f t="shared" si="18"/>
        <v>0</v>
      </c>
      <c r="BJ174" s="16" t="s">
        <v>77</v>
      </c>
      <c r="BK174" s="202">
        <f t="shared" si="19"/>
        <v>0</v>
      </c>
      <c r="BL174" s="16" t="s">
        <v>142</v>
      </c>
      <c r="BM174" s="201" t="s">
        <v>513</v>
      </c>
    </row>
    <row r="175" spans="1:65" s="2" customFormat="1" ht="12">
      <c r="A175" s="33"/>
      <c r="B175" s="34"/>
      <c r="C175" s="233" t="s">
        <v>243</v>
      </c>
      <c r="D175" s="233" t="s">
        <v>328</v>
      </c>
      <c r="E175" s="234" t="s">
        <v>1293</v>
      </c>
      <c r="F175" s="235" t="s">
        <v>1294</v>
      </c>
      <c r="G175" s="236" t="s">
        <v>201</v>
      </c>
      <c r="H175" s="237">
        <v>9</v>
      </c>
      <c r="I175" s="238"/>
      <c r="J175" s="239">
        <f t="shared" si="10"/>
        <v>0</v>
      </c>
      <c r="K175" s="240"/>
      <c r="L175" s="241"/>
      <c r="M175" s="242" t="s">
        <v>1</v>
      </c>
      <c r="N175" s="243" t="s">
        <v>38</v>
      </c>
      <c r="O175" s="70"/>
      <c r="P175" s="199">
        <f t="shared" si="11"/>
        <v>0</v>
      </c>
      <c r="Q175" s="199">
        <v>0</v>
      </c>
      <c r="R175" s="199">
        <f t="shared" si="12"/>
        <v>0</v>
      </c>
      <c r="S175" s="199">
        <v>0</v>
      </c>
      <c r="T175" s="200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1" t="s">
        <v>156</v>
      </c>
      <c r="AT175" s="201" t="s">
        <v>328</v>
      </c>
      <c r="AU175" s="201" t="s">
        <v>77</v>
      </c>
      <c r="AY175" s="16" t="s">
        <v>137</v>
      </c>
      <c r="BE175" s="202">
        <f t="shared" si="14"/>
        <v>0</v>
      </c>
      <c r="BF175" s="202">
        <f t="shared" si="15"/>
        <v>0</v>
      </c>
      <c r="BG175" s="202">
        <f t="shared" si="16"/>
        <v>0</v>
      </c>
      <c r="BH175" s="202">
        <f t="shared" si="17"/>
        <v>0</v>
      </c>
      <c r="BI175" s="202">
        <f t="shared" si="18"/>
        <v>0</v>
      </c>
      <c r="BJ175" s="16" t="s">
        <v>77</v>
      </c>
      <c r="BK175" s="202">
        <f t="shared" si="19"/>
        <v>0</v>
      </c>
      <c r="BL175" s="16" t="s">
        <v>142</v>
      </c>
      <c r="BM175" s="201" t="s">
        <v>517</v>
      </c>
    </row>
    <row r="176" spans="1:65" s="2" customFormat="1" ht="12">
      <c r="A176" s="33"/>
      <c r="B176" s="34"/>
      <c r="C176" s="189" t="s">
        <v>527</v>
      </c>
      <c r="D176" s="189" t="s">
        <v>138</v>
      </c>
      <c r="E176" s="190" t="s">
        <v>1295</v>
      </c>
      <c r="F176" s="191" t="s">
        <v>1296</v>
      </c>
      <c r="G176" s="192" t="s">
        <v>339</v>
      </c>
      <c r="H176" s="193">
        <v>16</v>
      </c>
      <c r="I176" s="194"/>
      <c r="J176" s="195">
        <f t="shared" si="10"/>
        <v>0</v>
      </c>
      <c r="K176" s="196"/>
      <c r="L176" s="38"/>
      <c r="M176" s="197" t="s">
        <v>1</v>
      </c>
      <c r="N176" s="198" t="s">
        <v>38</v>
      </c>
      <c r="O176" s="70"/>
      <c r="P176" s="199">
        <f t="shared" si="11"/>
        <v>0</v>
      </c>
      <c r="Q176" s="199">
        <v>0</v>
      </c>
      <c r="R176" s="199">
        <f t="shared" si="12"/>
        <v>0</v>
      </c>
      <c r="S176" s="199">
        <v>0</v>
      </c>
      <c r="T176" s="200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1" t="s">
        <v>142</v>
      </c>
      <c r="AT176" s="201" t="s">
        <v>138</v>
      </c>
      <c r="AU176" s="201" t="s">
        <v>77</v>
      </c>
      <c r="AY176" s="16" t="s">
        <v>137</v>
      </c>
      <c r="BE176" s="202">
        <f t="shared" si="14"/>
        <v>0</v>
      </c>
      <c r="BF176" s="202">
        <f t="shared" si="15"/>
        <v>0</v>
      </c>
      <c r="BG176" s="202">
        <f t="shared" si="16"/>
        <v>0</v>
      </c>
      <c r="BH176" s="202">
        <f t="shared" si="17"/>
        <v>0</v>
      </c>
      <c r="BI176" s="202">
        <f t="shared" si="18"/>
        <v>0</v>
      </c>
      <c r="BJ176" s="16" t="s">
        <v>77</v>
      </c>
      <c r="BK176" s="202">
        <f t="shared" si="19"/>
        <v>0</v>
      </c>
      <c r="BL176" s="16" t="s">
        <v>142</v>
      </c>
      <c r="BM176" s="201" t="s">
        <v>184</v>
      </c>
    </row>
    <row r="177" spans="1:65" s="2" customFormat="1" ht="12">
      <c r="A177" s="33"/>
      <c r="B177" s="34"/>
      <c r="C177" s="189" t="s">
        <v>248</v>
      </c>
      <c r="D177" s="189" t="s">
        <v>138</v>
      </c>
      <c r="E177" s="190" t="s">
        <v>337</v>
      </c>
      <c r="F177" s="191" t="s">
        <v>338</v>
      </c>
      <c r="G177" s="192" t="s">
        <v>339</v>
      </c>
      <c r="H177" s="193">
        <v>42</v>
      </c>
      <c r="I177" s="194"/>
      <c r="J177" s="195">
        <f t="shared" si="10"/>
        <v>0</v>
      </c>
      <c r="K177" s="196"/>
      <c r="L177" s="38"/>
      <c r="M177" s="197" t="s">
        <v>1</v>
      </c>
      <c r="N177" s="198" t="s">
        <v>38</v>
      </c>
      <c r="O177" s="70"/>
      <c r="P177" s="199">
        <f t="shared" si="11"/>
        <v>0</v>
      </c>
      <c r="Q177" s="199">
        <v>0</v>
      </c>
      <c r="R177" s="199">
        <f t="shared" si="12"/>
        <v>0</v>
      </c>
      <c r="S177" s="199">
        <v>0</v>
      </c>
      <c r="T177" s="200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1" t="s">
        <v>142</v>
      </c>
      <c r="AT177" s="201" t="s">
        <v>138</v>
      </c>
      <c r="AU177" s="201" t="s">
        <v>77</v>
      </c>
      <c r="AY177" s="16" t="s">
        <v>137</v>
      </c>
      <c r="BE177" s="202">
        <f t="shared" si="14"/>
        <v>0</v>
      </c>
      <c r="BF177" s="202">
        <f t="shared" si="15"/>
        <v>0</v>
      </c>
      <c r="BG177" s="202">
        <f t="shared" si="16"/>
        <v>0</v>
      </c>
      <c r="BH177" s="202">
        <f t="shared" si="17"/>
        <v>0</v>
      </c>
      <c r="BI177" s="202">
        <f t="shared" si="18"/>
        <v>0</v>
      </c>
      <c r="BJ177" s="16" t="s">
        <v>77</v>
      </c>
      <c r="BK177" s="202">
        <f t="shared" si="19"/>
        <v>0</v>
      </c>
      <c r="BL177" s="16" t="s">
        <v>142</v>
      </c>
      <c r="BM177" s="201" t="s">
        <v>523</v>
      </c>
    </row>
    <row r="178" spans="1:65" s="2" customFormat="1" ht="24">
      <c r="A178" s="33"/>
      <c r="B178" s="34"/>
      <c r="C178" s="189" t="s">
        <v>534</v>
      </c>
      <c r="D178" s="189" t="s">
        <v>138</v>
      </c>
      <c r="E178" s="190" t="s">
        <v>1297</v>
      </c>
      <c r="F178" s="191" t="s">
        <v>1298</v>
      </c>
      <c r="G178" s="192" t="s">
        <v>160</v>
      </c>
      <c r="H178" s="193">
        <v>12</v>
      </c>
      <c r="I178" s="194"/>
      <c r="J178" s="195">
        <f t="shared" si="10"/>
        <v>0</v>
      </c>
      <c r="K178" s="196"/>
      <c r="L178" s="38"/>
      <c r="M178" s="197" t="s">
        <v>1</v>
      </c>
      <c r="N178" s="198" t="s">
        <v>38</v>
      </c>
      <c r="O178" s="70"/>
      <c r="P178" s="199">
        <f t="shared" si="11"/>
        <v>0</v>
      </c>
      <c r="Q178" s="199">
        <v>0</v>
      </c>
      <c r="R178" s="199">
        <f t="shared" si="12"/>
        <v>0</v>
      </c>
      <c r="S178" s="199">
        <v>0</v>
      </c>
      <c r="T178" s="200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1" t="s">
        <v>142</v>
      </c>
      <c r="AT178" s="201" t="s">
        <v>138</v>
      </c>
      <c r="AU178" s="201" t="s">
        <v>77</v>
      </c>
      <c r="AY178" s="16" t="s">
        <v>137</v>
      </c>
      <c r="BE178" s="202">
        <f t="shared" si="14"/>
        <v>0</v>
      </c>
      <c r="BF178" s="202">
        <f t="shared" si="15"/>
        <v>0</v>
      </c>
      <c r="BG178" s="202">
        <f t="shared" si="16"/>
        <v>0</v>
      </c>
      <c r="BH178" s="202">
        <f t="shared" si="17"/>
        <v>0</v>
      </c>
      <c r="BI178" s="202">
        <f t="shared" si="18"/>
        <v>0</v>
      </c>
      <c r="BJ178" s="16" t="s">
        <v>77</v>
      </c>
      <c r="BK178" s="202">
        <f t="shared" si="19"/>
        <v>0</v>
      </c>
      <c r="BL178" s="16" t="s">
        <v>142</v>
      </c>
      <c r="BM178" s="201" t="s">
        <v>526</v>
      </c>
    </row>
    <row r="179" spans="1:65" s="2" customFormat="1" ht="12">
      <c r="A179" s="33"/>
      <c r="B179" s="34"/>
      <c r="C179" s="233" t="s">
        <v>252</v>
      </c>
      <c r="D179" s="233" t="s">
        <v>328</v>
      </c>
      <c r="E179" s="234" t="s">
        <v>1299</v>
      </c>
      <c r="F179" s="235" t="s">
        <v>1300</v>
      </c>
      <c r="G179" s="236" t="s">
        <v>425</v>
      </c>
      <c r="H179" s="237">
        <v>4.8</v>
      </c>
      <c r="I179" s="238"/>
      <c r="J179" s="239">
        <f t="shared" si="10"/>
        <v>0</v>
      </c>
      <c r="K179" s="240"/>
      <c r="L179" s="241"/>
      <c r="M179" s="242" t="s">
        <v>1</v>
      </c>
      <c r="N179" s="243" t="s">
        <v>38</v>
      </c>
      <c r="O179" s="70"/>
      <c r="P179" s="199">
        <f t="shared" si="11"/>
        <v>0</v>
      </c>
      <c r="Q179" s="199">
        <v>0</v>
      </c>
      <c r="R179" s="199">
        <f t="shared" si="12"/>
        <v>0</v>
      </c>
      <c r="S179" s="199">
        <v>0</v>
      </c>
      <c r="T179" s="200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1" t="s">
        <v>156</v>
      </c>
      <c r="AT179" s="201" t="s">
        <v>328</v>
      </c>
      <c r="AU179" s="201" t="s">
        <v>77</v>
      </c>
      <c r="AY179" s="16" t="s">
        <v>137</v>
      </c>
      <c r="BE179" s="202">
        <f t="shared" si="14"/>
        <v>0</v>
      </c>
      <c r="BF179" s="202">
        <f t="shared" si="15"/>
        <v>0</v>
      </c>
      <c r="BG179" s="202">
        <f t="shared" si="16"/>
        <v>0</v>
      </c>
      <c r="BH179" s="202">
        <f t="shared" si="17"/>
        <v>0</v>
      </c>
      <c r="BI179" s="202">
        <f t="shared" si="18"/>
        <v>0</v>
      </c>
      <c r="BJ179" s="16" t="s">
        <v>77</v>
      </c>
      <c r="BK179" s="202">
        <f t="shared" si="19"/>
        <v>0</v>
      </c>
      <c r="BL179" s="16" t="s">
        <v>142</v>
      </c>
      <c r="BM179" s="201" t="s">
        <v>530</v>
      </c>
    </row>
    <row r="180" spans="1:65" s="2" customFormat="1" ht="12">
      <c r="A180" s="33"/>
      <c r="B180" s="34"/>
      <c r="C180" s="233" t="s">
        <v>543</v>
      </c>
      <c r="D180" s="233" t="s">
        <v>328</v>
      </c>
      <c r="E180" s="234" t="s">
        <v>1301</v>
      </c>
      <c r="F180" s="235" t="s">
        <v>1302</v>
      </c>
      <c r="G180" s="236" t="s">
        <v>201</v>
      </c>
      <c r="H180" s="237">
        <v>10</v>
      </c>
      <c r="I180" s="238"/>
      <c r="J180" s="239">
        <f t="shared" si="10"/>
        <v>0</v>
      </c>
      <c r="K180" s="240"/>
      <c r="L180" s="241"/>
      <c r="M180" s="242" t="s">
        <v>1</v>
      </c>
      <c r="N180" s="243" t="s">
        <v>38</v>
      </c>
      <c r="O180" s="70"/>
      <c r="P180" s="199">
        <f t="shared" si="11"/>
        <v>0</v>
      </c>
      <c r="Q180" s="199">
        <v>0</v>
      </c>
      <c r="R180" s="199">
        <f t="shared" si="12"/>
        <v>0</v>
      </c>
      <c r="S180" s="199">
        <v>0</v>
      </c>
      <c r="T180" s="200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1" t="s">
        <v>156</v>
      </c>
      <c r="AT180" s="201" t="s">
        <v>328</v>
      </c>
      <c r="AU180" s="201" t="s">
        <v>77</v>
      </c>
      <c r="AY180" s="16" t="s">
        <v>137</v>
      </c>
      <c r="BE180" s="202">
        <f t="shared" si="14"/>
        <v>0</v>
      </c>
      <c r="BF180" s="202">
        <f t="shared" si="15"/>
        <v>0</v>
      </c>
      <c r="BG180" s="202">
        <f t="shared" si="16"/>
        <v>0</v>
      </c>
      <c r="BH180" s="202">
        <f t="shared" si="17"/>
        <v>0</v>
      </c>
      <c r="BI180" s="202">
        <f t="shared" si="18"/>
        <v>0</v>
      </c>
      <c r="BJ180" s="16" t="s">
        <v>77</v>
      </c>
      <c r="BK180" s="202">
        <f t="shared" si="19"/>
        <v>0</v>
      </c>
      <c r="BL180" s="16" t="s">
        <v>142</v>
      </c>
      <c r="BM180" s="201" t="s">
        <v>533</v>
      </c>
    </row>
    <row r="181" spans="1:65" s="2" customFormat="1" ht="12">
      <c r="A181" s="33"/>
      <c r="B181" s="34"/>
      <c r="C181" s="189" t="s">
        <v>255</v>
      </c>
      <c r="D181" s="189" t="s">
        <v>138</v>
      </c>
      <c r="E181" s="190" t="s">
        <v>1303</v>
      </c>
      <c r="F181" s="191" t="s">
        <v>1304</v>
      </c>
      <c r="G181" s="192" t="s">
        <v>201</v>
      </c>
      <c r="H181" s="193">
        <v>2</v>
      </c>
      <c r="I181" s="194"/>
      <c r="J181" s="195">
        <f t="shared" si="10"/>
        <v>0</v>
      </c>
      <c r="K181" s="196"/>
      <c r="L181" s="38"/>
      <c r="M181" s="197" t="s">
        <v>1</v>
      </c>
      <c r="N181" s="198" t="s">
        <v>38</v>
      </c>
      <c r="O181" s="70"/>
      <c r="P181" s="199">
        <f t="shared" si="11"/>
        <v>0</v>
      </c>
      <c r="Q181" s="199">
        <v>0</v>
      </c>
      <c r="R181" s="199">
        <f t="shared" si="12"/>
        <v>0</v>
      </c>
      <c r="S181" s="199">
        <v>0</v>
      </c>
      <c r="T181" s="200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1" t="s">
        <v>142</v>
      </c>
      <c r="AT181" s="201" t="s">
        <v>138</v>
      </c>
      <c r="AU181" s="201" t="s">
        <v>77</v>
      </c>
      <c r="AY181" s="16" t="s">
        <v>137</v>
      </c>
      <c r="BE181" s="202">
        <f t="shared" si="14"/>
        <v>0</v>
      </c>
      <c r="BF181" s="202">
        <f t="shared" si="15"/>
        <v>0</v>
      </c>
      <c r="BG181" s="202">
        <f t="shared" si="16"/>
        <v>0</v>
      </c>
      <c r="BH181" s="202">
        <f t="shared" si="17"/>
        <v>0</v>
      </c>
      <c r="BI181" s="202">
        <f t="shared" si="18"/>
        <v>0</v>
      </c>
      <c r="BJ181" s="16" t="s">
        <v>77</v>
      </c>
      <c r="BK181" s="202">
        <f t="shared" si="19"/>
        <v>0</v>
      </c>
      <c r="BL181" s="16" t="s">
        <v>142</v>
      </c>
      <c r="BM181" s="201" t="s">
        <v>537</v>
      </c>
    </row>
    <row r="182" spans="1:65" s="2" customFormat="1" ht="24">
      <c r="A182" s="33"/>
      <c r="B182" s="34"/>
      <c r="C182" s="189" t="s">
        <v>550</v>
      </c>
      <c r="D182" s="189" t="s">
        <v>138</v>
      </c>
      <c r="E182" s="190" t="s">
        <v>1305</v>
      </c>
      <c r="F182" s="191" t="s">
        <v>1306</v>
      </c>
      <c r="G182" s="192" t="s">
        <v>201</v>
      </c>
      <c r="H182" s="193">
        <v>2</v>
      </c>
      <c r="I182" s="194"/>
      <c r="J182" s="195">
        <f t="shared" si="10"/>
        <v>0</v>
      </c>
      <c r="K182" s="196"/>
      <c r="L182" s="38"/>
      <c r="M182" s="197" t="s">
        <v>1</v>
      </c>
      <c r="N182" s="198" t="s">
        <v>38</v>
      </c>
      <c r="O182" s="70"/>
      <c r="P182" s="199">
        <f t="shared" si="11"/>
        <v>0</v>
      </c>
      <c r="Q182" s="199">
        <v>0</v>
      </c>
      <c r="R182" s="199">
        <f t="shared" si="12"/>
        <v>0</v>
      </c>
      <c r="S182" s="199">
        <v>0</v>
      </c>
      <c r="T182" s="200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1" t="s">
        <v>142</v>
      </c>
      <c r="AT182" s="201" t="s">
        <v>138</v>
      </c>
      <c r="AU182" s="201" t="s">
        <v>77</v>
      </c>
      <c r="AY182" s="16" t="s">
        <v>137</v>
      </c>
      <c r="BE182" s="202">
        <f t="shared" si="14"/>
        <v>0</v>
      </c>
      <c r="BF182" s="202">
        <f t="shared" si="15"/>
        <v>0</v>
      </c>
      <c r="BG182" s="202">
        <f t="shared" si="16"/>
        <v>0</v>
      </c>
      <c r="BH182" s="202">
        <f t="shared" si="17"/>
        <v>0</v>
      </c>
      <c r="BI182" s="202">
        <f t="shared" si="18"/>
        <v>0</v>
      </c>
      <c r="BJ182" s="16" t="s">
        <v>77</v>
      </c>
      <c r="BK182" s="202">
        <f t="shared" si="19"/>
        <v>0</v>
      </c>
      <c r="BL182" s="16" t="s">
        <v>142</v>
      </c>
      <c r="BM182" s="201" t="s">
        <v>542</v>
      </c>
    </row>
    <row r="183" spans="1:65" s="2" customFormat="1" ht="24">
      <c r="A183" s="33"/>
      <c r="B183" s="34"/>
      <c r="C183" s="189" t="s">
        <v>259</v>
      </c>
      <c r="D183" s="189" t="s">
        <v>138</v>
      </c>
      <c r="E183" s="190" t="s">
        <v>1307</v>
      </c>
      <c r="F183" s="191" t="s">
        <v>1308</v>
      </c>
      <c r="G183" s="192" t="s">
        <v>201</v>
      </c>
      <c r="H183" s="193">
        <v>2</v>
      </c>
      <c r="I183" s="194"/>
      <c r="J183" s="195">
        <f t="shared" si="10"/>
        <v>0</v>
      </c>
      <c r="K183" s="196"/>
      <c r="L183" s="38"/>
      <c r="M183" s="197" t="s">
        <v>1</v>
      </c>
      <c r="N183" s="198" t="s">
        <v>38</v>
      </c>
      <c r="O183" s="70"/>
      <c r="P183" s="199">
        <f t="shared" si="11"/>
        <v>0</v>
      </c>
      <c r="Q183" s="199">
        <v>0</v>
      </c>
      <c r="R183" s="199">
        <f t="shared" si="12"/>
        <v>0</v>
      </c>
      <c r="S183" s="199">
        <v>0</v>
      </c>
      <c r="T183" s="200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142</v>
      </c>
      <c r="AT183" s="201" t="s">
        <v>138</v>
      </c>
      <c r="AU183" s="201" t="s">
        <v>77</v>
      </c>
      <c r="AY183" s="16" t="s">
        <v>137</v>
      </c>
      <c r="BE183" s="202">
        <f t="shared" si="14"/>
        <v>0</v>
      </c>
      <c r="BF183" s="202">
        <f t="shared" si="15"/>
        <v>0</v>
      </c>
      <c r="BG183" s="202">
        <f t="shared" si="16"/>
        <v>0</v>
      </c>
      <c r="BH183" s="202">
        <f t="shared" si="17"/>
        <v>0</v>
      </c>
      <c r="BI183" s="202">
        <f t="shared" si="18"/>
        <v>0</v>
      </c>
      <c r="BJ183" s="16" t="s">
        <v>77</v>
      </c>
      <c r="BK183" s="202">
        <f t="shared" si="19"/>
        <v>0</v>
      </c>
      <c r="BL183" s="16" t="s">
        <v>142</v>
      </c>
      <c r="BM183" s="201" t="s">
        <v>546</v>
      </c>
    </row>
    <row r="184" spans="1:65" s="2" customFormat="1" ht="12">
      <c r="A184" s="246"/>
      <c r="B184" s="34"/>
      <c r="C184" s="233" t="s">
        <v>543</v>
      </c>
      <c r="D184" s="233" t="s">
        <v>328</v>
      </c>
      <c r="E184" s="234" t="s">
        <v>1330</v>
      </c>
      <c r="F184" s="235" t="s">
        <v>1331</v>
      </c>
      <c r="G184" s="236" t="s">
        <v>201</v>
      </c>
      <c r="H184" s="237">
        <v>2</v>
      </c>
      <c r="I184" s="238"/>
      <c r="J184" s="239">
        <f t="shared" ref="J184" si="20">ROUND(I184*H184,2)</f>
        <v>0</v>
      </c>
      <c r="K184" s="240"/>
      <c r="L184" s="241"/>
      <c r="M184" s="242" t="s">
        <v>1</v>
      </c>
      <c r="N184" s="243" t="s">
        <v>38</v>
      </c>
      <c r="O184" s="70"/>
      <c r="P184" s="199">
        <f t="shared" ref="P184" si="21">O184*H184</f>
        <v>0</v>
      </c>
      <c r="Q184" s="199">
        <v>0</v>
      </c>
      <c r="R184" s="199">
        <f t="shared" ref="R184" si="22">Q184*H184</f>
        <v>0</v>
      </c>
      <c r="S184" s="199">
        <v>0</v>
      </c>
      <c r="T184" s="200">
        <f t="shared" ref="T184" si="23">S184*H184</f>
        <v>0</v>
      </c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R184" s="201" t="s">
        <v>156</v>
      </c>
      <c r="AT184" s="201" t="s">
        <v>328</v>
      </c>
      <c r="AU184" s="201" t="s">
        <v>77</v>
      </c>
      <c r="AY184" s="16" t="s">
        <v>137</v>
      </c>
      <c r="BE184" s="202">
        <f t="shared" ref="BE184" si="24">IF(N184="základní",J184,0)</f>
        <v>0</v>
      </c>
      <c r="BF184" s="202">
        <f t="shared" ref="BF184" si="25">IF(N184="snížená",J184,0)</f>
        <v>0</v>
      </c>
      <c r="BG184" s="202">
        <f t="shared" ref="BG184" si="26">IF(N184="zákl. přenesená",J184,0)</f>
        <v>0</v>
      </c>
      <c r="BH184" s="202">
        <f t="shared" ref="BH184" si="27">IF(N184="sníž. přenesená",J184,0)</f>
        <v>0</v>
      </c>
      <c r="BI184" s="202">
        <f t="shared" ref="BI184" si="28">IF(N184="nulová",J184,0)</f>
        <v>0</v>
      </c>
      <c r="BJ184" s="16" t="s">
        <v>77</v>
      </c>
      <c r="BK184" s="202">
        <f t="shared" ref="BK184" si="29">ROUND(I184*H184,2)</f>
        <v>0</v>
      </c>
      <c r="BL184" s="16" t="s">
        <v>142</v>
      </c>
      <c r="BM184" s="201" t="s">
        <v>533</v>
      </c>
    </row>
    <row r="185" spans="1:65" s="2" customFormat="1" ht="12">
      <c r="A185" s="33"/>
      <c r="B185" s="34"/>
      <c r="C185" s="189" t="s">
        <v>557</v>
      </c>
      <c r="D185" s="189" t="s">
        <v>138</v>
      </c>
      <c r="E185" s="190" t="s">
        <v>1185</v>
      </c>
      <c r="F185" s="191" t="s">
        <v>1309</v>
      </c>
      <c r="G185" s="192" t="s">
        <v>339</v>
      </c>
      <c r="H185" s="193">
        <v>8</v>
      </c>
      <c r="I185" s="194"/>
      <c r="J185" s="195">
        <f t="shared" si="10"/>
        <v>0</v>
      </c>
      <c r="K185" s="196"/>
      <c r="L185" s="38"/>
      <c r="M185" s="197" t="s">
        <v>1</v>
      </c>
      <c r="N185" s="198" t="s">
        <v>38</v>
      </c>
      <c r="O185" s="70"/>
      <c r="P185" s="199">
        <f t="shared" si="11"/>
        <v>0</v>
      </c>
      <c r="Q185" s="199">
        <v>0</v>
      </c>
      <c r="R185" s="199">
        <f t="shared" si="12"/>
        <v>0</v>
      </c>
      <c r="S185" s="199">
        <v>0</v>
      </c>
      <c r="T185" s="200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1" t="s">
        <v>142</v>
      </c>
      <c r="AT185" s="201" t="s">
        <v>138</v>
      </c>
      <c r="AU185" s="201" t="s">
        <v>77</v>
      </c>
      <c r="AY185" s="16" t="s">
        <v>137</v>
      </c>
      <c r="BE185" s="202">
        <f t="shared" si="14"/>
        <v>0</v>
      </c>
      <c r="BF185" s="202">
        <f t="shared" si="15"/>
        <v>0</v>
      </c>
      <c r="BG185" s="202">
        <f t="shared" si="16"/>
        <v>0</v>
      </c>
      <c r="BH185" s="202">
        <f t="shared" si="17"/>
        <v>0</v>
      </c>
      <c r="BI185" s="202">
        <f t="shared" si="18"/>
        <v>0</v>
      </c>
      <c r="BJ185" s="16" t="s">
        <v>77</v>
      </c>
      <c r="BK185" s="202">
        <f t="shared" si="19"/>
        <v>0</v>
      </c>
      <c r="BL185" s="16" t="s">
        <v>142</v>
      </c>
      <c r="BM185" s="201" t="s">
        <v>549</v>
      </c>
    </row>
    <row r="186" spans="1:65" s="12" customFormat="1" ht="15">
      <c r="B186" s="175"/>
      <c r="C186" s="176"/>
      <c r="D186" s="177" t="s">
        <v>72</v>
      </c>
      <c r="E186" s="178" t="s">
        <v>284</v>
      </c>
      <c r="F186" s="178" t="s">
        <v>285</v>
      </c>
      <c r="G186" s="176"/>
      <c r="H186" s="176"/>
      <c r="I186" s="179"/>
      <c r="J186" s="180">
        <f>BK186</f>
        <v>0</v>
      </c>
      <c r="K186" s="176"/>
      <c r="L186" s="181"/>
      <c r="M186" s="182"/>
      <c r="N186" s="183"/>
      <c r="O186" s="183"/>
      <c r="P186" s="184">
        <f>P187+P189</f>
        <v>0</v>
      </c>
      <c r="Q186" s="183"/>
      <c r="R186" s="184">
        <f>R187+R189</f>
        <v>0</v>
      </c>
      <c r="S186" s="183"/>
      <c r="T186" s="185">
        <f>T187+T189</f>
        <v>0</v>
      </c>
      <c r="AR186" s="186" t="s">
        <v>157</v>
      </c>
      <c r="AT186" s="187" t="s">
        <v>72</v>
      </c>
      <c r="AU186" s="187" t="s">
        <v>73</v>
      </c>
      <c r="AY186" s="186" t="s">
        <v>137</v>
      </c>
      <c r="BK186" s="188">
        <f>BK187+BK189</f>
        <v>0</v>
      </c>
    </row>
    <row r="187" spans="1:65" s="12" customFormat="1" ht="12.75">
      <c r="B187" s="175"/>
      <c r="C187" s="176"/>
      <c r="D187" s="177" t="s">
        <v>72</v>
      </c>
      <c r="E187" s="226" t="s">
        <v>286</v>
      </c>
      <c r="F187" s="226" t="s">
        <v>287</v>
      </c>
      <c r="G187" s="176"/>
      <c r="H187" s="176"/>
      <c r="I187" s="179"/>
      <c r="J187" s="227">
        <f>BK187</f>
        <v>0</v>
      </c>
      <c r="K187" s="176"/>
      <c r="L187" s="181"/>
      <c r="M187" s="182"/>
      <c r="N187" s="183"/>
      <c r="O187" s="183"/>
      <c r="P187" s="184">
        <f>P188</f>
        <v>0</v>
      </c>
      <c r="Q187" s="183"/>
      <c r="R187" s="184">
        <f>R188</f>
        <v>0</v>
      </c>
      <c r="S187" s="183"/>
      <c r="T187" s="185">
        <f>T188</f>
        <v>0</v>
      </c>
      <c r="AR187" s="186" t="s">
        <v>157</v>
      </c>
      <c r="AT187" s="187" t="s">
        <v>72</v>
      </c>
      <c r="AU187" s="187" t="s">
        <v>77</v>
      </c>
      <c r="AY187" s="186" t="s">
        <v>137</v>
      </c>
      <c r="BK187" s="188">
        <f>BK188</f>
        <v>0</v>
      </c>
    </row>
    <row r="188" spans="1:65" s="2" customFormat="1" ht="12">
      <c r="A188" s="33"/>
      <c r="B188" s="34"/>
      <c r="C188" s="189" t="s">
        <v>262</v>
      </c>
      <c r="D188" s="189" t="s">
        <v>138</v>
      </c>
      <c r="E188" s="190" t="s">
        <v>289</v>
      </c>
      <c r="F188" s="191" t="s">
        <v>287</v>
      </c>
      <c r="G188" s="192" t="s">
        <v>290</v>
      </c>
      <c r="H188" s="193">
        <v>1</v>
      </c>
      <c r="I188" s="194"/>
      <c r="J188" s="195">
        <f>ROUND(I188*H188,2)</f>
        <v>0</v>
      </c>
      <c r="K188" s="196"/>
      <c r="L188" s="38"/>
      <c r="M188" s="197" t="s">
        <v>1</v>
      </c>
      <c r="N188" s="198" t="s">
        <v>38</v>
      </c>
      <c r="O188" s="70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1" t="s">
        <v>291</v>
      </c>
      <c r="AT188" s="201" t="s">
        <v>138</v>
      </c>
      <c r="AU188" s="201" t="s">
        <v>81</v>
      </c>
      <c r="AY188" s="16" t="s">
        <v>137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77</v>
      </c>
      <c r="BK188" s="202">
        <f>ROUND(I188*H188,2)</f>
        <v>0</v>
      </c>
      <c r="BL188" s="16" t="s">
        <v>291</v>
      </c>
      <c r="BM188" s="201" t="s">
        <v>1310</v>
      </c>
    </row>
    <row r="189" spans="1:65" s="12" customFormat="1" ht="12.75">
      <c r="B189" s="175"/>
      <c r="C189" s="176"/>
      <c r="D189" s="177" t="s">
        <v>72</v>
      </c>
      <c r="E189" s="226" t="s">
        <v>299</v>
      </c>
      <c r="F189" s="226" t="s">
        <v>300</v>
      </c>
      <c r="G189" s="176"/>
      <c r="H189" s="176"/>
      <c r="I189" s="179"/>
      <c r="J189" s="227">
        <f>BK189</f>
        <v>0</v>
      </c>
      <c r="K189" s="176"/>
      <c r="L189" s="181"/>
      <c r="M189" s="182"/>
      <c r="N189" s="183"/>
      <c r="O189" s="183"/>
      <c r="P189" s="184">
        <f>P190</f>
        <v>0</v>
      </c>
      <c r="Q189" s="183"/>
      <c r="R189" s="184">
        <f>R190</f>
        <v>0</v>
      </c>
      <c r="S189" s="183"/>
      <c r="T189" s="185">
        <f>T190</f>
        <v>0</v>
      </c>
      <c r="AR189" s="186" t="s">
        <v>157</v>
      </c>
      <c r="AT189" s="187" t="s">
        <v>72</v>
      </c>
      <c r="AU189" s="187" t="s">
        <v>77</v>
      </c>
      <c r="AY189" s="186" t="s">
        <v>137</v>
      </c>
      <c r="BK189" s="188">
        <f>BK190</f>
        <v>0</v>
      </c>
    </row>
    <row r="190" spans="1:65" s="2" customFormat="1" ht="12">
      <c r="A190" s="33"/>
      <c r="B190" s="34"/>
      <c r="C190" s="189" t="s">
        <v>564</v>
      </c>
      <c r="D190" s="189" t="s">
        <v>138</v>
      </c>
      <c r="E190" s="190" t="s">
        <v>301</v>
      </c>
      <c r="F190" s="191" t="s">
        <v>300</v>
      </c>
      <c r="G190" s="192" t="s">
        <v>290</v>
      </c>
      <c r="H190" s="193">
        <v>1</v>
      </c>
      <c r="I190" s="194"/>
      <c r="J190" s="195">
        <f>ROUND(I190*H190,2)</f>
        <v>0</v>
      </c>
      <c r="K190" s="196"/>
      <c r="L190" s="38"/>
      <c r="M190" s="228" t="s">
        <v>1</v>
      </c>
      <c r="N190" s="229" t="s">
        <v>38</v>
      </c>
      <c r="O190" s="230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1" t="s">
        <v>291</v>
      </c>
      <c r="AT190" s="201" t="s">
        <v>138</v>
      </c>
      <c r="AU190" s="201" t="s">
        <v>81</v>
      </c>
      <c r="AY190" s="16" t="s">
        <v>137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6" t="s">
        <v>77</v>
      </c>
      <c r="BK190" s="202">
        <f>ROUND(I190*H190,2)</f>
        <v>0</v>
      </c>
      <c r="BL190" s="16" t="s">
        <v>291</v>
      </c>
      <c r="BM190" s="201" t="s">
        <v>1311</v>
      </c>
    </row>
    <row r="191" spans="1:65" s="2" customFormat="1">
      <c r="A191" s="33"/>
      <c r="B191" s="53"/>
      <c r="C191" s="54"/>
      <c r="D191" s="54"/>
      <c r="E191" s="54"/>
      <c r="F191" s="54"/>
      <c r="G191" s="54"/>
      <c r="H191" s="54"/>
      <c r="I191" s="54"/>
      <c r="J191" s="54"/>
      <c r="K191" s="54"/>
      <c r="L191" s="38"/>
      <c r="M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</sheetData>
  <sheetProtection password="835E" sheet="1" objects="1" scenarios="1" formatColumns="0" formatRows="0" autoFilter="0"/>
  <autoFilter ref="C127:K190" xr:uid="{00000000-0009-0000-0000-000006000000}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1.1 - Stavební řešení</vt:lpstr>
      <vt:lpstr>1.1.1 - Plynovod</vt:lpstr>
      <vt:lpstr>1.1.2 - Ústřední topení</vt:lpstr>
      <vt:lpstr>2.1 - Stavební řešení</vt:lpstr>
      <vt:lpstr>2.1.1 - zdravotechnika</vt:lpstr>
      <vt:lpstr>2.1.2 - elektroinstalace</vt:lpstr>
      <vt:lpstr>'1.1 - Stavební řešení'!Názvy_tisku</vt:lpstr>
      <vt:lpstr>'1.1.1 - Plynovod'!Názvy_tisku</vt:lpstr>
      <vt:lpstr>'1.1.2 - Ústřední topení'!Názvy_tisku</vt:lpstr>
      <vt:lpstr>'2.1 - Stavební řešení'!Názvy_tisku</vt:lpstr>
      <vt:lpstr>'2.1.1 - zdravotechnika'!Názvy_tisku</vt:lpstr>
      <vt:lpstr>'2.1.2 - elektroinstalace'!Názvy_tisku</vt:lpstr>
      <vt:lpstr>'Rekapitulace stavby'!Názvy_tisku</vt:lpstr>
      <vt:lpstr>'1.1 - Stavební řešení'!Oblast_tisku</vt:lpstr>
      <vt:lpstr>'1.1.1 - Plynovod'!Oblast_tisku</vt:lpstr>
      <vt:lpstr>'1.1.2 - Ústřední topení'!Oblast_tisku</vt:lpstr>
      <vt:lpstr>'2.1 - Stavební řešení'!Oblast_tisku</vt:lpstr>
      <vt:lpstr>'2.1.1 - zdravotechnika'!Oblast_tisku</vt:lpstr>
      <vt:lpstr>'2.1.2 - elektroinstalace'!Oblast_tisku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Bočanová Iveta</dc:creator>
  <cp:lastModifiedBy>matrika-u</cp:lastModifiedBy>
  <cp:lastPrinted>2021-03-10T10:11:44Z</cp:lastPrinted>
  <dcterms:created xsi:type="dcterms:W3CDTF">2021-03-02T14:00:07Z</dcterms:created>
  <dcterms:modified xsi:type="dcterms:W3CDTF">2021-06-09T11:24:26Z</dcterms:modified>
</cp:coreProperties>
</file>